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F:\Escuelas Taller\FORMULARIOS\Formularios 2019\"/>
    </mc:Choice>
  </mc:AlternateContent>
  <bookViews>
    <workbookView xWindow="-105" yWindow="-105" windowWidth="23250" windowHeight="12690"/>
  </bookViews>
  <sheets>
    <sheet name="anexo 1" sheetId="5" r:id="rId1"/>
    <sheet name="anexo 2" sheetId="31" r:id="rId2"/>
    <sheet name="Relac otra docum a presentar" sheetId="34" r:id="rId3"/>
  </sheets>
  <definedNames>
    <definedName name="_xlnm.Print_Area" localSheetId="0">'anexo 1'!$A$1:$AK$92</definedName>
    <definedName name="_xlnm.Print_Area" localSheetId="1">'anexo 2'!$A$1:$AL$741</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F256" i="31" l="1"/>
  <c r="AF222" i="31"/>
  <c r="AF214" i="31"/>
  <c r="AF202" i="31"/>
  <c r="AF190" i="31"/>
  <c r="AF180" i="31"/>
  <c r="AF158" i="31"/>
  <c r="AF344" i="31"/>
  <c r="AF336" i="31"/>
  <c r="AF325" i="31"/>
  <c r="AF293" i="31"/>
  <c r="AF280" i="31"/>
  <c r="AF133" i="31"/>
  <c r="W71" i="5" l="1"/>
  <c r="I71" i="5"/>
  <c r="W684" i="31" l="1"/>
  <c r="O581" i="31"/>
  <c r="AB562" i="31"/>
  <c r="V562" i="31"/>
  <c r="O562" i="31"/>
  <c r="O556" i="31"/>
  <c r="AB553" i="31"/>
  <c r="V553" i="31"/>
  <c r="O553" i="31"/>
  <c r="AB543" i="31"/>
  <c r="V543" i="31"/>
  <c r="O543" i="31"/>
  <c r="AB535" i="31"/>
  <c r="V535" i="31"/>
  <c r="O535" i="31"/>
  <c r="V496" i="31"/>
  <c r="O496" i="31"/>
  <c r="AB486" i="31"/>
  <c r="AB489" i="31"/>
  <c r="AB488" i="31"/>
  <c r="AB487" i="31"/>
  <c r="AB490" i="31"/>
  <c r="V490" i="31"/>
  <c r="O490" i="31"/>
  <c r="AF373" i="31"/>
  <c r="AF351" i="31"/>
  <c r="AF303" i="31"/>
  <c r="AF268" i="31"/>
  <c r="AF229" i="31"/>
  <c r="AF242" i="31"/>
  <c r="AF238" i="31"/>
  <c r="AB502" i="31" l="1"/>
  <c r="AF361" i="31" l="1"/>
  <c r="A361" i="31"/>
  <c r="A360" i="31"/>
  <c r="A359" i="31"/>
  <c r="A358" i="31"/>
  <c r="A357" i="31"/>
  <c r="AF360" i="31"/>
  <c r="AF359" i="31"/>
  <c r="A356" i="31"/>
  <c r="A244" i="31"/>
  <c r="A243" i="31"/>
  <c r="A242" i="31"/>
  <c r="A241" i="31"/>
  <c r="AF243" i="31"/>
  <c r="A240" i="31"/>
  <c r="A239" i="31"/>
  <c r="A238" i="31"/>
  <c r="AF244" i="31"/>
  <c r="AA118" i="31" l="1"/>
  <c r="AA120" i="31" l="1"/>
  <c r="O590" i="31" l="1"/>
  <c r="Y384" i="31" l="1"/>
  <c r="V384" i="31"/>
  <c r="Y380" i="31"/>
  <c r="AB258" i="31" l="1"/>
  <c r="K258" i="31"/>
  <c r="AB123" i="31"/>
  <c r="AQ118" i="31"/>
  <c r="AJ123" i="31" s="1"/>
  <c r="AF239" i="31" l="1"/>
  <c r="AD118" i="31"/>
  <c r="AE111" i="31"/>
  <c r="AQ115" i="31"/>
  <c r="AQ114" i="31"/>
  <c r="AQ2" i="31"/>
  <c r="AQ120" i="31"/>
  <c r="AJ258" i="31" s="1"/>
  <c r="A120" i="31"/>
  <c r="A118" i="31"/>
  <c r="A111" i="31"/>
  <c r="A46" i="5" s="1"/>
  <c r="AE112" i="31"/>
  <c r="AQ112" i="31"/>
  <c r="AQ111" i="31"/>
  <c r="A112" i="31"/>
  <c r="A47" i="5" s="1"/>
  <c r="AD120" i="31"/>
  <c r="AM381" i="31"/>
  <c r="AI386" i="31" s="1"/>
  <c r="AL382" i="31"/>
  <c r="AL381" i="31"/>
  <c r="AF386" i="31" s="1"/>
  <c r="AF387" i="31" s="1"/>
  <c r="AF382" i="31"/>
  <c r="C740" i="31"/>
  <c r="AM519" i="31"/>
  <c r="AM518" i="31"/>
  <c r="AF355" i="31"/>
  <c r="A39" i="5"/>
  <c r="I35" i="5"/>
  <c r="AF735" i="31"/>
  <c r="Y696" i="31"/>
  <c r="Y697" i="31"/>
  <c r="K123" i="31"/>
  <c r="AM382" i="31"/>
  <c r="AL111" i="31"/>
  <c r="AM111" i="31" s="1"/>
  <c r="AH111" i="31" s="1"/>
  <c r="AL120" i="31"/>
  <c r="AM120" i="31" s="1"/>
  <c r="AL118" i="31"/>
  <c r="AM118" i="31" s="1"/>
  <c r="AL112" i="31"/>
  <c r="AM112" i="31" s="1"/>
  <c r="AH112" i="31" s="1"/>
  <c r="AF241" i="31"/>
  <c r="AF240" i="31"/>
  <c r="F56" i="5"/>
  <c r="AF356" i="31"/>
  <c r="AF313" i="31"/>
  <c r="AF357" i="31" s="1"/>
  <c r="AF358" i="31"/>
  <c r="A380" i="31"/>
  <c r="A384" i="31" s="1"/>
  <c r="M684" i="31"/>
  <c r="O541" i="31"/>
  <c r="V541" i="31"/>
  <c r="V561" i="31"/>
  <c r="AL62" i="5"/>
  <c r="C62" i="5" s="1"/>
  <c r="AC18" i="5"/>
  <c r="S46" i="5"/>
  <c r="A381" i="31"/>
  <c r="V381" i="31" s="1"/>
  <c r="AA47" i="5"/>
  <c r="AA46" i="5"/>
  <c r="S47" i="5"/>
  <c r="N718" i="31"/>
  <c r="A564" i="31"/>
  <c r="AL59" i="31"/>
  <c r="H59" i="31" s="1"/>
  <c r="T33" i="5" s="1"/>
  <c r="AL68" i="5"/>
  <c r="C68" i="5" s="1"/>
  <c r="AL66" i="5"/>
  <c r="C66" i="5" s="1"/>
  <c r="AL64" i="5"/>
  <c r="C64" i="5" s="1"/>
  <c r="AF33" i="5"/>
  <c r="AG56" i="5"/>
  <c r="AF56" i="5"/>
  <c r="AE56" i="5"/>
  <c r="AD56" i="5"/>
  <c r="AC56" i="5"/>
  <c r="AB56" i="5"/>
  <c r="AA56" i="5"/>
  <c r="Z56" i="5"/>
  <c r="Y56" i="5"/>
  <c r="X56" i="5"/>
  <c r="V56" i="5"/>
  <c r="U56" i="5"/>
  <c r="S56" i="5"/>
  <c r="R56" i="5"/>
  <c r="Q56" i="5"/>
  <c r="P56" i="5"/>
  <c r="N56" i="5"/>
  <c r="M56" i="5"/>
  <c r="L56" i="5"/>
  <c r="K56" i="5"/>
  <c r="I56" i="5"/>
  <c r="H56" i="5"/>
  <c r="G56" i="5"/>
  <c r="A355" i="31"/>
  <c r="AE28" i="5"/>
  <c r="T28" i="5"/>
  <c r="E28" i="5"/>
  <c r="W26" i="5"/>
  <c r="L26" i="5"/>
  <c r="C26" i="5"/>
  <c r="L24" i="5"/>
  <c r="C24" i="5"/>
  <c r="Q22" i="5"/>
  <c r="G22" i="5"/>
  <c r="F20" i="5"/>
  <c r="C18" i="5"/>
  <c r="O575" i="31"/>
  <c r="V575" i="31"/>
  <c r="O576" i="31"/>
  <c r="V576" i="31"/>
  <c r="O577" i="31"/>
  <c r="O579" i="31" s="1"/>
  <c r="V577" i="31"/>
  <c r="O578" i="31"/>
  <c r="AB578" i="31" s="1"/>
  <c r="V578" i="31"/>
  <c r="V581" i="31"/>
  <c r="O582" i="31"/>
  <c r="V582" i="31"/>
  <c r="O583" i="31"/>
  <c r="V583" i="31"/>
  <c r="AB583" i="31" s="1"/>
  <c r="O584" i="31"/>
  <c r="V584" i="31"/>
  <c r="O586" i="31"/>
  <c r="V586" i="31"/>
  <c r="AB531" i="31"/>
  <c r="AB532" i="31"/>
  <c r="AB533" i="31"/>
  <c r="AB534" i="31"/>
  <c r="AB537" i="31"/>
  <c r="AB541" i="31" s="1"/>
  <c r="AB538" i="31"/>
  <c r="AB539" i="31"/>
  <c r="AB540" i="31"/>
  <c r="AB542" i="31"/>
  <c r="V596" i="31"/>
  <c r="V595" i="31"/>
  <c r="V594" i="31"/>
  <c r="AB594" i="31" s="1"/>
  <c r="V593" i="31"/>
  <c r="AB593" i="31" s="1"/>
  <c r="V592" i="31"/>
  <c r="V591" i="31"/>
  <c r="O596" i="31"/>
  <c r="O595" i="31"/>
  <c r="AB595" i="31" s="1"/>
  <c r="O594" i="31"/>
  <c r="O593" i="31"/>
  <c r="O592" i="31"/>
  <c r="O591" i="31"/>
  <c r="AB591" i="31" s="1"/>
  <c r="AB590" i="31"/>
  <c r="AB546" i="31"/>
  <c r="AB547" i="31"/>
  <c r="AB548" i="31"/>
  <c r="AB549" i="31"/>
  <c r="AB550" i="31"/>
  <c r="AB551" i="31"/>
  <c r="AB552" i="31"/>
  <c r="AB555" i="31"/>
  <c r="AB556" i="31" s="1"/>
  <c r="AB559" i="31"/>
  <c r="AB560" i="31"/>
  <c r="AB500" i="31"/>
  <c r="AB501" i="31"/>
  <c r="AB503" i="31"/>
  <c r="AB504" i="31"/>
  <c r="AB505" i="31"/>
  <c r="AB506" i="31"/>
  <c r="AB492" i="31"/>
  <c r="AB493" i="31"/>
  <c r="AB494" i="31"/>
  <c r="AB495" i="31"/>
  <c r="AF362" i="31" l="1"/>
  <c r="AF245" i="31"/>
  <c r="AB575" i="31"/>
  <c r="AI387" i="31"/>
  <c r="AB596" i="31"/>
  <c r="AB577" i="31"/>
  <c r="Y698" i="31"/>
  <c r="R684" i="31"/>
  <c r="AB561" i="31"/>
  <c r="AB586" i="31"/>
  <c r="AB576" i="31"/>
  <c r="AB579" i="31" s="1"/>
  <c r="V579" i="31"/>
  <c r="AB584" i="31"/>
  <c r="V585" i="31"/>
  <c r="S258" i="31"/>
  <c r="V122" i="31" s="1"/>
  <c r="AB582" i="31"/>
  <c r="AB496" i="31"/>
  <c r="AB581" i="31"/>
  <c r="AB592" i="31"/>
  <c r="O585" i="31"/>
  <c r="A385" i="31"/>
  <c r="V385" i="31" s="1"/>
  <c r="Y381" i="31"/>
  <c r="E381" i="31"/>
  <c r="E385" i="31" s="1"/>
  <c r="AB381" i="31"/>
  <c r="AB385" i="31" s="1"/>
  <c r="AH47" i="5"/>
  <c r="S123" i="31"/>
  <c r="AA138" i="31" s="1"/>
  <c r="AH113" i="31"/>
  <c r="AH46" i="5"/>
  <c r="AB380" i="31"/>
  <c r="E380" i="31"/>
  <c r="E384" i="31" s="1"/>
  <c r="AA273" i="31" l="1"/>
  <c r="AF279" i="31" s="1"/>
  <c r="AF278" i="31"/>
  <c r="A261" i="31"/>
  <c r="A122" i="31"/>
  <c r="A126" i="31"/>
  <c r="AB585" i="31"/>
  <c r="Y385" i="31"/>
  <c r="AB382" i="31"/>
  <c r="AB384" i="31"/>
  <c r="AB386" i="31" s="1"/>
  <c r="AH48" i="5"/>
  <c r="V513" i="31"/>
  <c r="V507" i="31" l="1"/>
  <c r="V497" i="31"/>
  <c r="O507" i="31"/>
  <c r="O597" i="31" s="1"/>
  <c r="O497" i="31"/>
  <c r="AF277" i="31"/>
  <c r="AF144" i="31"/>
  <c r="AF142" i="31"/>
  <c r="AF143" i="31"/>
  <c r="AB387" i="31"/>
  <c r="V514" i="31"/>
  <c r="V515" i="31" s="1"/>
  <c r="I697" i="31"/>
  <c r="M709" i="31" s="1"/>
  <c r="O509" i="31"/>
  <c r="O510" i="31" s="1"/>
  <c r="A718" i="31"/>
  <c r="I696" i="31"/>
  <c r="R710" i="31"/>
  <c r="V603" i="31"/>
  <c r="AB513" i="31"/>
  <c r="AF145" i="31" l="1"/>
  <c r="V587" i="31"/>
  <c r="V516" i="31"/>
  <c r="R683" i="31" s="1"/>
  <c r="R686" i="31" s="1"/>
  <c r="AB507" i="31"/>
  <c r="V597" i="31"/>
  <c r="AB597" i="31" s="1"/>
  <c r="O587" i="31"/>
  <c r="O516" i="31"/>
  <c r="S696" i="31"/>
  <c r="AB514" i="31"/>
  <c r="AB515" i="31" s="1"/>
  <c r="V604" i="31"/>
  <c r="AB604" i="31" s="1"/>
  <c r="R711" i="31"/>
  <c r="W711" i="31" s="1"/>
  <c r="W710" i="31"/>
  <c r="AB497" i="31"/>
  <c r="M696" i="31"/>
  <c r="Z718" i="31"/>
  <c r="O599" i="31"/>
  <c r="AB509" i="31"/>
  <c r="AB510" i="31" s="1"/>
  <c r="AB603" i="31"/>
  <c r="AB605" i="31" s="1"/>
  <c r="S697" i="31"/>
  <c r="M697" i="31"/>
  <c r="O600" i="31" l="1"/>
  <c r="O606" i="31" s="1"/>
  <c r="AB599" i="31"/>
  <c r="AB600" i="31" s="1"/>
  <c r="AB587" i="31"/>
  <c r="V605" i="31"/>
  <c r="V606" i="31" s="1"/>
  <c r="AB516" i="31"/>
  <c r="AC697" i="31"/>
  <c r="M683" i="31"/>
  <c r="W683" i="31" s="1"/>
  <c r="W686" i="31" s="1"/>
  <c r="W712" i="31"/>
  <c r="R712" i="31"/>
  <c r="AC696" i="31"/>
  <c r="M698" i="31"/>
  <c r="S698" i="31"/>
  <c r="M686" i="31" l="1"/>
  <c r="AC698" i="31"/>
  <c r="AB606" i="31"/>
  <c r="Z610" i="31" s="1"/>
  <c r="V50" i="5"/>
</calcChain>
</file>

<file path=xl/comments1.xml><?xml version="1.0" encoding="utf-8"?>
<comments xmlns="http://schemas.openxmlformats.org/spreadsheetml/2006/main">
  <authors>
    <author>ccj11051</author>
    <author>Gobierno de Cantabria</author>
  </authors>
  <commentList>
    <comment ref="A11" authorId="0" shapeId="0">
      <text>
        <r>
          <rPr>
            <b/>
            <sz val="8"/>
            <color indexed="81"/>
            <rFont val="Tahoma"/>
            <family val="2"/>
          </rPr>
          <t>ATENCIÓN:</t>
        </r>
        <r>
          <rPr>
            <sz val="8"/>
            <color indexed="81"/>
            <rFont val="Tahoma"/>
            <family val="2"/>
          </rPr>
          <t xml:space="preserve">
Los datos de la solicitud se toman automáticamente de la Memoria; rellene en primer lugar el anexo 2 para que aparezcan los datos en el anexo 1.
En este formulario solo puede modificar el apartado "Autorizaciones".</t>
        </r>
      </text>
    </comment>
    <comment ref="AE28" authorId="1" shapeId="0">
      <text>
        <r>
          <rPr>
            <sz val="8"/>
            <color indexed="81"/>
            <rFont val="Tahoma"/>
            <family val="2"/>
          </rPr>
          <t>Cuenta específica para los alumnos trabajadores.</t>
        </r>
        <r>
          <rPr>
            <sz val="8"/>
            <color indexed="81"/>
            <rFont val="Tahoma"/>
            <family val="2"/>
          </rPr>
          <t xml:space="preserve">
</t>
        </r>
      </text>
    </comment>
  </commentList>
</comments>
</file>

<file path=xl/comments2.xml><?xml version="1.0" encoding="utf-8"?>
<comments xmlns="http://schemas.openxmlformats.org/spreadsheetml/2006/main">
  <authors>
    <author>ccj11051</author>
    <author>Gobierno de Cantabria</author>
    <author>francis</author>
  </authors>
  <commentList>
    <comment ref="W59" authorId="0" shapeId="0">
      <text>
        <r>
          <rPr>
            <sz val="8"/>
            <color indexed="81"/>
            <rFont val="Tahoma"/>
            <family val="2"/>
          </rPr>
          <t>Al marcar con una X la casilla correspondiente a "CASA de OFICIOS", quedará desmarcada la casilla de "ESCUELA TALLER"</t>
        </r>
      </text>
    </comment>
    <comment ref="S110" authorId="0" shapeId="0">
      <text>
        <r>
          <rPr>
            <sz val="8"/>
            <color indexed="81"/>
            <rFont val="Tahoma"/>
            <family val="2"/>
          </rPr>
          <t>Esta celda contiene un enlace a la Web del SEPE, donde podrá consultar el Repertorio Nacional de Certificados de Profesionalidad.</t>
        </r>
      </text>
    </comment>
    <comment ref="AE110" authorId="1" shapeId="0">
      <text>
        <r>
          <rPr>
            <b/>
            <sz val="9"/>
            <color indexed="81"/>
            <rFont val="Tahoma"/>
            <family val="2"/>
          </rPr>
          <t>Si una unidad formatica (UF) es transversal, común a varios módulos del C.P., las horas de duración de dicha UF sólo se contabilizarán única una vez</t>
        </r>
        <r>
          <rPr>
            <sz val="9"/>
            <color indexed="81"/>
            <rFont val="Tahoma"/>
            <family val="2"/>
          </rPr>
          <t xml:space="preserve">
</t>
        </r>
        <r>
          <rPr>
            <b/>
            <sz val="9"/>
            <color indexed="81"/>
            <rFont val="Tahoma"/>
            <family val="2"/>
          </rPr>
          <t>El dato de horas que consta por defecto es el correspondiente a la suma de las horas de módulos teóricos de acuerdo con lo indicado en la ficha del C.P. correspondiente; en el caso de que quiera ampliarse ese número de horas, deberá de describirse previamente en el anexo 2.2 apartado 5.1 y 5.2</t>
        </r>
      </text>
    </comment>
    <comment ref="S111" authorId="1" shapeId="0">
      <text>
        <r>
          <rPr>
            <sz val="8"/>
            <color indexed="81"/>
            <rFont val="Tahoma"/>
            <family val="2"/>
          </rPr>
          <t>El Certificado seleccionado debe estar relacionados con alguna de las actividades emergentes indicadas en la Orden de la Convocatoria</t>
        </r>
      </text>
    </comment>
    <comment ref="S112" authorId="2" shapeId="0">
      <text>
        <r>
          <rPr>
            <sz val="8"/>
            <color indexed="81"/>
            <rFont val="Tahoma"/>
            <family val="2"/>
          </rPr>
          <t>El Certificado seleccionado debe estar relacionados con alguna de las actividades emergentes indicadas en la Orden de la Convocatoria</t>
        </r>
      </text>
    </comment>
    <comment ref="S117" authorId="1" shapeId="0">
      <text>
        <r>
          <rPr>
            <sz val="8"/>
            <color indexed="81"/>
            <rFont val="Tahoma"/>
            <family val="2"/>
          </rPr>
          <t>Esta celda contiene un enlace a la Web del SEPE, donde podrá consultar el Repertorio Nacional de Certificados de Profesionalidad.</t>
        </r>
      </text>
    </comment>
    <comment ref="AA117" authorId="1" shapeId="0">
      <text>
        <r>
          <rPr>
            <b/>
            <sz val="9"/>
            <color indexed="81"/>
            <rFont val="Tahoma"/>
            <family val="2"/>
          </rPr>
          <t>Si un módulo formativo (MF) es común al C.P. Principal y al C.P. Secundario, las horas de duración de dicho MF sólo se contabilizarán única una vez, y se contabilizarán en el apartado de "Suma horas módulos teóricos" del C.P. Principal
El dato de horas que consta por defecto es el correspondiente a la suma de las horas de módulos teóricos de acuerdo con lo indicado en la ficha del C.P. correspondiente; en el caso de que quiera ampliarse ese número de horas, deberá de describirse previamente en el anexo 2.2 apartado 5.1 y 5.2.
En el caso de que el Certificado de Profesionalidad Principal de la especialidad sea de nivel 1, el Certificado de Profesionalidad Complementario al que estén asociados deberán impartirse EN SU TOTALIDAD</t>
        </r>
      </text>
    </comment>
    <comment ref="AF142" authorId="1" shapeId="0">
      <text>
        <r>
          <rPr>
            <b/>
            <sz val="9"/>
            <color indexed="81"/>
            <rFont val="Tahoma"/>
            <family val="2"/>
          </rPr>
          <t>Estos datos de horas se rellenarán automáticamente, con el número exacto de horas establecidas para cada competencia clave, si el Certificado de Profesionalidad Principal es de nivel 1 (al seleccionar el correspondiente código en el apartado 5,1; igualmente se rellenarán de forma automática si, siendo o no de nivel 1, en la casilla de Competencias Clave se selecciona alguno de los códigos (FCOV26, FCOV27, FCOV28 o FCOV29).</t>
        </r>
      </text>
    </comment>
    <comment ref="AF143" authorId="1" shapeId="0">
      <text>
        <r>
          <rPr>
            <b/>
            <sz val="9"/>
            <color indexed="81"/>
            <rFont val="Tahoma"/>
            <family val="2"/>
          </rPr>
          <t>Estos datos de horas se rellenarán automáticamente, con el número exacto de horas establecidas para cada competencia clave, si el Certificado de Profesionalidad Principal es de nivel 1 (al seleccionar el correspondiente código en el apartado 5,1; igualmente se rellenarán de forma automática si, siendo o no de nivel 1, en la casilla de Competencias Clave se selecciona alguno de los códigos (FCOV26, FCOV27, FCOV28 o FCOV29).</t>
        </r>
        <r>
          <rPr>
            <sz val="9"/>
            <color indexed="81"/>
            <rFont val="Tahoma"/>
            <family val="2"/>
          </rPr>
          <t xml:space="preserve">
</t>
        </r>
      </text>
    </comment>
    <comment ref="AF144" authorId="1" shapeId="0">
      <text>
        <r>
          <rPr>
            <b/>
            <sz val="9"/>
            <color indexed="81"/>
            <rFont val="Tahoma"/>
            <family val="2"/>
          </rPr>
          <t>Estos datos de horas se rellenarán automáticamente, con el número exacto de horas establecidas para cada competencia clave, si el Certificado de Profesionalidad Principal es de nivel 1 (al seleccionar el correspondiente código en el apartado 5,1; igualmente se rellenarán de forma automática si, siendo o no de nivel 1, en la casilla de Competencias Clave se selecciona alguno de los códigos (FCOV26, FCOV27, FCOV28 o FCOV29).</t>
        </r>
        <r>
          <rPr>
            <sz val="9"/>
            <color indexed="81"/>
            <rFont val="Tahoma"/>
            <family val="2"/>
          </rPr>
          <t xml:space="preserve">
</t>
        </r>
      </text>
    </comment>
    <comment ref="AF277" authorId="1" shapeId="0">
      <text>
        <r>
          <rPr>
            <b/>
            <sz val="9"/>
            <color indexed="81"/>
            <rFont val="Tahoma"/>
            <family val="2"/>
          </rPr>
          <t>Estos datos de horas se rellenarán automáticamente, con el número exacto de horas establecidas para cada competencia clave, si el Certificado de Profesionalidad Principal es de nivel 1 (al seleccionar el correspondiente código en el apartado 5,1; igualmente se rellenarán de forma automática si, siendo o no de nivel 1, en la casilla de Competencias Clave se selecciona alguno de los códigos (FCOV26, FCOV27, FCOV28 o FCOV29).</t>
        </r>
        <r>
          <rPr>
            <sz val="9"/>
            <color indexed="81"/>
            <rFont val="Tahoma"/>
            <family val="2"/>
          </rPr>
          <t xml:space="preserve">
</t>
        </r>
      </text>
    </comment>
    <comment ref="AF278" authorId="1" shapeId="0">
      <text>
        <r>
          <rPr>
            <b/>
            <sz val="9"/>
            <color indexed="81"/>
            <rFont val="Tahoma"/>
            <family val="2"/>
          </rPr>
          <t>Estos datos de horas se rellenarán automáticamente, con el número exacto de horas establecidas para cada competencia clave, si el Certificado de Profesionalidad Principal es de nivel 1 (al seleccionar el correspondiente código en el apartado 5,1; igualmente se rellenarán de forma automática si, siendo o no de nivel 1, en la casilla de Competencias Clave se selecciona alguno de los códigos (FCOV26, FCOV27, FCOV28 o FCOV29).</t>
        </r>
      </text>
    </comment>
    <comment ref="AF279" authorId="1" shapeId="0">
      <text>
        <r>
          <rPr>
            <b/>
            <sz val="9"/>
            <color indexed="81"/>
            <rFont val="Tahoma"/>
            <family val="2"/>
          </rPr>
          <t>Estos datos de horas se rellenarán automáticamente, con el número exacto de horas establecidas para cada competencia clave, si el Certificado de Profesionalidad Principal es de nivel 1 (al seleccionar el correspondiente código en el apartado 5,1; igualmente se rellenarán de forma automática si, siendo o no de nivel 1, en la casilla de Competencias Clave se selecciona alguno de los códigos (FCOV26, FCOV27, FCOV28 o FCOV29).</t>
        </r>
      </text>
    </comment>
  </commentList>
</comments>
</file>

<file path=xl/sharedStrings.xml><?xml version="1.0" encoding="utf-8"?>
<sst xmlns="http://schemas.openxmlformats.org/spreadsheetml/2006/main" count="2204" uniqueCount="974">
  <si>
    <t>ANEXO 1</t>
  </si>
  <si>
    <t xml:space="preserve">de la Entidad </t>
  </si>
  <si>
    <t xml:space="preserve">   como </t>
  </si>
  <si>
    <t xml:space="preserve">domiciliada en el nº </t>
  </si>
  <si>
    <t>C.P.</t>
  </si>
  <si>
    <t xml:space="preserve">   provincia de</t>
  </si>
  <si>
    <t>Cantabria</t>
  </si>
  <si>
    <t>Tfno.</t>
  </si>
  <si>
    <t xml:space="preserve">  e-mail</t>
  </si>
  <si>
    <t>con N.I.F.</t>
  </si>
  <si>
    <t>ESCUELA TALLER</t>
  </si>
  <si>
    <t xml:space="preserve">con la denominación de </t>
  </si>
  <si>
    <t>cuyo objeto de actuación será:</t>
  </si>
  <si>
    <t>TOTAL</t>
  </si>
  <si>
    <t xml:space="preserve"> de la calle / plaza</t>
  </si>
  <si>
    <t xml:space="preserve">  localidad</t>
  </si>
  <si>
    <t xml:space="preserve">  Fax </t>
  </si>
  <si>
    <t>Duración (meses)</t>
  </si>
  <si>
    <t>Nº EXP:</t>
  </si>
  <si>
    <t>MEMORIA</t>
  </si>
  <si>
    <t>Cargo</t>
  </si>
  <si>
    <t xml:space="preserve">C./ </t>
  </si>
  <si>
    <t>Localidad</t>
  </si>
  <si>
    <t>Provincia</t>
  </si>
  <si>
    <t>Código postal</t>
  </si>
  <si>
    <t xml:space="preserve">Tfno. </t>
  </si>
  <si>
    <t>Fax</t>
  </si>
  <si>
    <t>e-mail</t>
  </si>
  <si>
    <t>Representante:</t>
  </si>
  <si>
    <t>D/Dª</t>
  </si>
  <si>
    <t>Persona de contacto:</t>
  </si>
  <si>
    <t>Tfno</t>
  </si>
  <si>
    <t>Tipo de contrato</t>
  </si>
  <si>
    <t>No</t>
  </si>
  <si>
    <t>Duración previsible (Horas)</t>
  </si>
  <si>
    <t>Fechas previstas</t>
  </si>
  <si>
    <t>Fase 1ª</t>
  </si>
  <si>
    <t>Fase 2ª</t>
  </si>
  <si>
    <t>Concepto</t>
  </si>
  <si>
    <t>Total fases</t>
  </si>
  <si>
    <t>Sueldos y salarios</t>
  </si>
  <si>
    <t>Subtotal</t>
  </si>
  <si>
    <t>Cuota patronal S.S.</t>
  </si>
  <si>
    <t>Total Módulo A</t>
  </si>
  <si>
    <t>Total Módulo B</t>
  </si>
  <si>
    <t>- Personal docente</t>
  </si>
  <si>
    <t>- Amortizaciones (1)</t>
  </si>
  <si>
    <t>Total Módulo C</t>
  </si>
  <si>
    <t>Módulo C</t>
  </si>
  <si>
    <t>Módulo B</t>
  </si>
  <si>
    <t>Módulo A</t>
  </si>
  <si>
    <t>Módulo S</t>
  </si>
  <si>
    <t>- Sueldos y salarios</t>
  </si>
  <si>
    <t>- Cuota patronal S.S.</t>
  </si>
  <si>
    <t>Total Módulo S</t>
  </si>
  <si>
    <t>Total general</t>
  </si>
  <si>
    <t>Años de vida (1)</t>
  </si>
  <si>
    <t>Fecha de primera adquisición</t>
  </si>
  <si>
    <t>Valor adquisición (2)</t>
  </si>
  <si>
    <t>1.- IDENTIFICACIÓN DEL ENTORNO</t>
  </si>
  <si>
    <t>2.- IDENTIFICACIÓN DE LA ENTIDAD PROMOTORA</t>
  </si>
  <si>
    <t xml:space="preserve">DENOMINACIÓN </t>
  </si>
  <si>
    <t>- Material de oficina</t>
  </si>
  <si>
    <t>Si lo necesita continúe en hojas adicionales</t>
  </si>
  <si>
    <t>Gobierno de Cantabria</t>
  </si>
  <si>
    <t>2ª</t>
  </si>
  <si>
    <t>1ª</t>
  </si>
  <si>
    <t>Fases</t>
  </si>
  <si>
    <t>Totales</t>
  </si>
  <si>
    <t>Entidad financiera</t>
  </si>
  <si>
    <t>Total</t>
  </si>
  <si>
    <t>A) Para financiar gastos de formación y funcionamiento</t>
  </si>
  <si>
    <t>Fase</t>
  </si>
  <si>
    <t>Modulo A (1)</t>
  </si>
  <si>
    <t>Modulo B (1)</t>
  </si>
  <si>
    <t>Horas (2)</t>
  </si>
  <si>
    <t xml:space="preserve">Nº de días </t>
  </si>
  <si>
    <t>Entidad</t>
  </si>
  <si>
    <t>Finalidad</t>
  </si>
  <si>
    <t>Importe</t>
  </si>
  <si>
    <t>3.- IDENTIFICACIÓN DEL PROYECTO</t>
  </si>
  <si>
    <t>CASA DE OFICIOS</t>
  </si>
  <si>
    <t>Sí</t>
  </si>
  <si>
    <t>(1) Según tablas anuales de coeficientes de amortización de la Agencia Estatal de Administración Tributaria: elementos comunes.</t>
  </si>
  <si>
    <t>(2) En todas las fases se considerará el total de las horas previstas en función de la jornada completa.</t>
  </si>
  <si>
    <t>B) Para financiar costes salariales de alumnas y alumnos trabajadores</t>
  </si>
  <si>
    <t>C) Para financiar costes de becas del alumnado en la Etapa I</t>
  </si>
  <si>
    <t>Contratación alumnos/as trabajadores</t>
  </si>
  <si>
    <t>- Primas seguros alumnado (1ª fase)</t>
  </si>
  <si>
    <t>Módulos</t>
  </si>
  <si>
    <t xml:space="preserve">D./D.ª </t>
  </si>
  <si>
    <t>, C.C.C. a la S.S.</t>
  </si>
  <si>
    <t>y</t>
  </si>
  <si>
    <t>TOTAL (máx. alumnos/as: 30)</t>
  </si>
  <si>
    <t>- Director/a y/o coordinador/a</t>
  </si>
  <si>
    <t>- Medios didácticos, material de consumo</t>
  </si>
  <si>
    <t>- Viajes para la formación</t>
  </si>
  <si>
    <t>- Alquiler de equipos</t>
  </si>
  <si>
    <t>- Otros gastos de funcionamiento</t>
  </si>
  <si>
    <t>Gastos de funcionamiento y gestión:</t>
  </si>
  <si>
    <t>- Becas alumnado (1ª fase) (2)</t>
  </si>
  <si>
    <t>(2) Nº alumnos x 9 x 120</t>
  </si>
  <si>
    <t>b) Presupuesto de gastos correspondiente a la financiación propia de la entidad promotora y a la aportada, en su caso, por otras instituciones u organismos</t>
  </si>
  <si>
    <t>Al menos se reflejarán las indemnizaciones por fin de contrato. Ver art. 22.2.a de la orden reguladora</t>
  </si>
  <si>
    <t>- Sueldos y salarios (3)</t>
  </si>
  <si>
    <t>- Cuota patronal S.S. (4)</t>
  </si>
  <si>
    <t>c) Presupuesto total de gastos</t>
  </si>
  <si>
    <r>
      <t>a</t>
    </r>
    <r>
      <rPr>
        <b/>
        <sz val="8"/>
        <rFont val="Arial"/>
        <family val="2"/>
      </rPr>
      <t>) Presupuesto de gastos correspondiente a la financiación solicitada al Servicio Cántabro de Empleo</t>
    </r>
  </si>
  <si>
    <t>Nº Alumnos (15 ó 30)</t>
  </si>
  <si>
    <t>2ª Fase</t>
  </si>
  <si>
    <t>Nº de contratos     (15 ó 30)</t>
  </si>
  <si>
    <t>Nº de Alumnos/as (15 ó 30)</t>
  </si>
  <si>
    <t>- Imprevistos</t>
  </si>
  <si>
    <t>para los certificados de profesionalidad de:</t>
  </si>
  <si>
    <t>Certificado de profesionalidad (15 alumnos/as por certificado)</t>
  </si>
  <si>
    <t>Código del certificado</t>
  </si>
  <si>
    <t>euros, de acuerdo al detalle que</t>
  </si>
  <si>
    <t>Autorizaciones</t>
  </si>
  <si>
    <t>El cumplimiento de sus obligaciones tributarias con la Agencia Estatal de Administración Tributaria</t>
  </si>
  <si>
    <t>El cumplimiento de sus obligaciones frente a la Seguridad Social</t>
  </si>
  <si>
    <t>El cumplimiento de sus obligaciones con la Administración de la Comunidad Autónoma de Cantabria</t>
  </si>
  <si>
    <t>Resto de datos o documentos emitidos o en poder de la Administración de la C.A. de Cantabria</t>
  </si>
  <si>
    <t>Cód. país</t>
  </si>
  <si>
    <t>D.C.</t>
  </si>
  <si>
    <t>Oficina</t>
  </si>
  <si>
    <t>N.º cuenta</t>
  </si>
  <si>
    <t>Nº Alumnos/as</t>
  </si>
  <si>
    <t>Fecha</t>
  </si>
  <si>
    <t>Firma y sello</t>
  </si>
  <si>
    <r>
      <t>SOLICITA:</t>
    </r>
    <r>
      <rPr>
        <sz val="9"/>
        <rFont val="Arial"/>
        <family val="2"/>
      </rPr>
      <t xml:space="preserve"> la aprobación de una:</t>
    </r>
  </si>
  <si>
    <r>
      <t xml:space="preserve">Asimismo, </t>
    </r>
    <r>
      <rPr>
        <b/>
        <sz val="9"/>
        <rFont val="Arial"/>
        <family val="2"/>
      </rPr>
      <t>SOLICITA</t>
    </r>
    <r>
      <rPr>
        <sz val="9"/>
        <rFont val="Arial"/>
        <family val="2"/>
      </rPr>
      <t xml:space="preserve"> la subvención económica correspondiente de </t>
    </r>
  </si>
  <si>
    <r>
      <t xml:space="preserve">se recoge en la memoria adjunta y </t>
    </r>
    <r>
      <rPr>
        <b/>
        <sz val="9"/>
        <rFont val="Arial"/>
        <family val="2"/>
      </rPr>
      <t>DECLARA</t>
    </r>
    <r>
      <rPr>
        <sz val="9"/>
        <rFont val="Arial"/>
        <family val="2"/>
      </rPr>
      <t>:</t>
    </r>
  </si>
  <si>
    <t>SOLICITUD DE APROBACIÓN DE PROYECTO DE ESCUELA TALLER
O CASA DE OFICIOS Y DE LAS SUBVENCIONES CORRESPONDIENTES</t>
  </si>
  <si>
    <t>4.- PRODUCTOS O SERVICIOS A REALIZAR</t>
  </si>
  <si>
    <t>5.- PLAN DE FORMACIÓN</t>
  </si>
  <si>
    <t>Contenido formativo</t>
  </si>
  <si>
    <t>2. PROBLEMÁTICA AMBIENTAL:
- Pérdida de biodiversidad.
- Contaminación.
- Cambio climático.
- Especies invasoras.
- Sobreexplotación de recursos.
- Residuos.</t>
  </si>
  <si>
    <t>1. CONCEPTOS BÁSICOS:
- Principio de igualdad.
- Igualdad y no discriminación.
- Igualdad de oportunidades.
- Igualdad de género.
- Violencia de género.</t>
  </si>
  <si>
    <t>3. SOLUCIONES AMBIENTALES:
- Desarrollo sostenible.
- Autorización Ambiental Integrada, Evaluación de Impacto Ambiental y Evaluación de Planes y Programas.
- Consumo responsable.
- Las tres Rs.
- Energías renovables y reducción del consumo energético.
- Participación y Agenda 21.
- El concepto de “Mejor Tecnología Disponible”.</t>
  </si>
  <si>
    <t>1. MEDIO AMBIENTE: CONCEPTOS BÁSICOS:
- Medio ambiente natural: atmósfera, hidrosfera, litosfera, biosfera, ecosistema.
- El medio ambiente sociocultural: el desarrollo de la humanidad, distribución de recursos y riquezas en el mundo.</t>
  </si>
  <si>
    <t>2. IGUALDAD LEGAL E IGUALDAD REAL. Los diversos tipos de discriminación.</t>
  </si>
  <si>
    <t>3. LEGISLACIÓN RELATIVA A LA IGUALDAD Y NO DISCRIMINACIÓN Y VIOLENCIA DE GÉNERO</t>
  </si>
  <si>
    <t>4. POLÍTICAS PÚBLICAS RELATIVAS A LA IGUALDAD Y NO DISCRIMINACIÓN. Especial referencia al empleo:
- La igualdad de oportunidades como instrumento de mejora del empleo.
- Mercado laboral y género.
- La discriminación laboral por razón del sexo.
- Medidas y planes de igualdad en la empresa.</t>
  </si>
  <si>
    <t>Ofimática</t>
  </si>
  <si>
    <t>Conocimientos financieros, jurídicos y del funcionamiento de las Administraciones Públicas</t>
  </si>
  <si>
    <t>6.- RELACIÓN DE LA DOTACIÓN DE ESPACIOS, INSTALACIONES Y EQUIPAMIENTO NECESARIO PARA LLEVAR A CABO LA ESPECIALIDAD FORMATIVA ESPECIFICANDO AQUELLOS CON LOS QUE YA CUENTA LA ENTIDAD</t>
  </si>
  <si>
    <t>8.1.- Presupuestos de gastos</t>
  </si>
  <si>
    <t>8.2.- Relación valorada de bienes amortizables que aporta la E.P.</t>
  </si>
  <si>
    <t>9.- PRESUPUESTO DE INGRESOS</t>
  </si>
  <si>
    <t>8.- PRESUPUESTOS DE GASTOS</t>
  </si>
  <si>
    <t>9.2.- Cuantía de la subvención del Gobierno de Cantabria</t>
  </si>
  <si>
    <t>9.1.- Resumen</t>
  </si>
  <si>
    <t>D) Datos de la cuenta bancaria donde se realizarán los ingresos</t>
  </si>
  <si>
    <t>4.1.- Objeto de actuación (solo enunciar)</t>
  </si>
  <si>
    <t>5.5.- Resumen</t>
  </si>
  <si>
    <t>Código</t>
  </si>
  <si>
    <t>Nº Alumnos</t>
  </si>
  <si>
    <t>Duración (Horas)</t>
  </si>
  <si>
    <t>Inicial</t>
  </si>
  <si>
    <t>Final</t>
  </si>
  <si>
    <t>Teóricas</t>
  </si>
  <si>
    <t>Total Fase</t>
  </si>
  <si>
    <t>Total Proyecto</t>
  </si>
  <si>
    <t>Formación</t>
  </si>
  <si>
    <t>En el siguiente cuadro se sumarán, a las horas de cada certificado de profesionalidad establecidas en su respectivo real decreto, las horas de formación complementaria obligatoria, transversal opcional y de formación básica en su caso, distribuidas por fases.
El total de horas por fase deberá alcanzar las 960 horas, que es la duración tenida en cuenta para el cálculo de la subvención. El exceso sobre esa cifra no será subvencionable.
No podrán incluirse horas de formación transversal opcional sin antes incluirse, dentro de las referidas 960 horas/fase, la totalidad de la duración del certificado de profesionalidad, de la formación complementaria obligatoria y de la formación básica en el caso de CP de nivel 1.</t>
  </si>
  <si>
    <t>Ámbito científico-tecnológico</t>
  </si>
  <si>
    <t>Ámbito social</t>
  </si>
  <si>
    <t>(1) El valor de los módulos A y B es único para toda la fase aún cuando ésta se desarrolle en dos ejercicios anuales distintos y será el que corresponda al mes de inicio de la primera fase.</t>
  </si>
  <si>
    <r>
      <t xml:space="preserve">5.1.- </t>
    </r>
    <r>
      <rPr>
        <b/>
        <i/>
        <sz val="10"/>
        <rFont val="Arial"/>
        <family val="2"/>
      </rPr>
      <t>Formación del certificado de profesionalidad</t>
    </r>
  </si>
  <si>
    <t>Para la formación y el aprendizaje:</t>
  </si>
  <si>
    <t>SMI mensual</t>
  </si>
  <si>
    <t>(3) 75% SMI x 7 x nº alumnos</t>
  </si>
  <si>
    <t>- Becas alumnado (1ª fase)</t>
  </si>
  <si>
    <t>Entidad promotora
y otras fuentes de financiación</t>
  </si>
  <si>
    <t>-Salarios</t>
  </si>
  <si>
    <t>-Cotización Patronal a S.S.</t>
  </si>
  <si>
    <t>9.3.- Desglose de otras fuentes de financiación</t>
  </si>
  <si>
    <t>1.ª fase</t>
  </si>
  <si>
    <t>2.ª fase</t>
  </si>
  <si>
    <t>- Amortizaciones</t>
  </si>
  <si>
    <t>Importe beca:</t>
  </si>
  <si>
    <t>Horas/fase:</t>
  </si>
  <si>
    <t>Cuota SS:</t>
  </si>
  <si>
    <t>Días beca:</t>
  </si>
  <si>
    <t>Modulo C</t>
  </si>
  <si>
    <t>Idiomas (especificar):</t>
  </si>
  <si>
    <t>(1) Para efectuar el cálculo de las amortizaciones se deberá cumplimentar el subapartado 8.2</t>
  </si>
  <si>
    <t>Duración proyecto (meses)</t>
  </si>
  <si>
    <t>Indicar el número de horas de la jornada semanal:</t>
  </si>
  <si>
    <t>Valor residual</t>
  </si>
  <si>
    <t>10.- FECHA DE INICIO DESEABLE.</t>
  </si>
  <si>
    <t>ANEXO 2/1</t>
  </si>
  <si>
    <r>
      <t xml:space="preserve">(Ampliar, en el Anexo 2/2, esta información en cuantas hojas sean necesarias, teniendo en cuenta que el trabajo real es un aspecto esencial para la formación y la adquisición de experiencia, y por lo tanto, requisito </t>
    </r>
    <r>
      <rPr>
        <b/>
        <i/>
        <sz val="10"/>
        <color indexed="10"/>
        <rFont val="Arial"/>
        <family val="2"/>
      </rPr>
      <t>imprescindible</t>
    </r>
    <r>
      <rPr>
        <i/>
        <sz val="10"/>
        <color indexed="10"/>
        <rFont val="Arial"/>
        <family val="2"/>
      </rPr>
      <t xml:space="preserve"> para la aprobación de  los proyectos de E.T. y C.O.)</t>
    </r>
  </si>
  <si>
    <t>Comunicación en lengua castellana</t>
  </si>
  <si>
    <t>Competencia matemática</t>
  </si>
  <si>
    <t>Comunicación en lengua extranjera (inglés)</t>
  </si>
  <si>
    <r>
      <t xml:space="preserve">5.2.- </t>
    </r>
    <r>
      <rPr>
        <b/>
        <i/>
        <sz val="10"/>
        <rFont val="Arial"/>
        <family val="2"/>
      </rPr>
      <t>Formación de certificados de profesionalidad complementarios</t>
    </r>
  </si>
  <si>
    <r>
      <t xml:space="preserve">5.4.- </t>
    </r>
    <r>
      <rPr>
        <b/>
        <i/>
        <sz val="10"/>
        <rFont val="Arial"/>
        <family val="2"/>
      </rPr>
      <t>Competencias clave:</t>
    </r>
  </si>
  <si>
    <r>
      <t xml:space="preserve">5.5.- </t>
    </r>
    <r>
      <rPr>
        <b/>
        <i/>
        <sz val="10"/>
        <rFont val="Arial"/>
        <family val="2"/>
      </rPr>
      <t>Formación complementaria obligatoria</t>
    </r>
  </si>
  <si>
    <t>Otra:</t>
  </si>
  <si>
    <t>DIRECCIÓN DEL SERVICIO CÁNTABRO DE EMPLEO</t>
  </si>
  <si>
    <t xml:space="preserve">Municipios a sondear: </t>
  </si>
  <si>
    <t>4.3.- Hacer una memoria descriptiva y detallada de todas las actuaciones que van a realizar las alumnas y los alumnos trabajadores en la fase de alternancia.</t>
  </si>
  <si>
    <t>Ámbito de la comunicación: Lengua castellana</t>
  </si>
  <si>
    <t>SI</t>
  </si>
  <si>
    <r>
      <t xml:space="preserve">(2) Se presentará en el momento de la justificación </t>
    </r>
    <r>
      <rPr>
        <b/>
        <sz val="8"/>
        <rFont val="Arial"/>
        <family val="2"/>
      </rPr>
      <t>factura de compra</t>
    </r>
    <r>
      <rPr>
        <sz val="8"/>
        <rFont val="Arial"/>
        <family val="2"/>
      </rPr>
      <t xml:space="preserve"> y </t>
    </r>
    <r>
      <rPr>
        <b/>
        <sz val="8"/>
        <rFont val="Arial"/>
        <family val="2"/>
      </rPr>
      <t xml:space="preserve">ficha contable actualizada del elemento amortizable </t>
    </r>
    <r>
      <rPr>
        <sz val="8"/>
        <rFont val="Arial"/>
        <family val="2"/>
      </rPr>
      <t>donde se reflejen las amortizaciones efectuadas con las fichas e importe de los asientos contables.</t>
    </r>
  </si>
  <si>
    <r>
      <t>Primer certificado principal:</t>
    </r>
    <r>
      <rPr>
        <sz val="10"/>
        <rFont val="Arial"/>
        <family val="2"/>
      </rPr>
      <t xml:space="preserve"> </t>
    </r>
  </si>
  <si>
    <t xml:space="preserve">7.- PERSONAL NECESARIO PARA LLEVAR A CABO EL PROYECTO </t>
  </si>
  <si>
    <t>Contratación personal directivo, docente y de apoyo administrativo</t>
  </si>
  <si>
    <t>- Personal de apoyo administrativo</t>
  </si>
  <si>
    <t xml:space="preserve">Sueldos y salarios </t>
  </si>
  <si>
    <t>El plan de formación contemplará:
- El certificado o los certificados de profesionalidad, a los que se hará referencia mediante indicación de su código.
- La formación básica (certificados de nivel 1) o aplicación art. 25.2 de la orden HAC/44/2016 (indicar).
- La formación complementaria obligatoria.
- La formación transversal opcional.</t>
  </si>
  <si>
    <t>Si la jornada semanal es de 40 horas, el total de horas de cada fase sería: 40*4*6=960 horas, como primera aproximación</t>
  </si>
  <si>
    <t>Si la jornada semanal es de 37,5 horas, el total de horas de cada fase sería: 37,5*4*6=900 horas, como primera aproximación</t>
  </si>
  <si>
    <t>Ámbito de la comunicación: Lengua extranjera</t>
  </si>
  <si>
    <t>E</t>
  </si>
  <si>
    <t>S</t>
  </si>
  <si>
    <r>
      <t>Indicar, sin que ello suponga carácter vinculante hacia el Servicio Cántabro de Empleo, la fecha que la entidad promotora estima 
más conveniente para el comienzo del proyecto de E.T. o C.O. (la misma debe, obligatoriamente, ser el primer día de mes) y explicar brevemente la causa.</t>
    </r>
    <r>
      <rPr>
        <sz val="10"/>
        <color indexed="10"/>
        <rFont val="Arial"/>
        <family val="2"/>
      </rPr>
      <t xml:space="preserve">(Utilizar Anexo 2/2) </t>
    </r>
  </si>
  <si>
    <t>Obra-Servicio</t>
  </si>
  <si>
    <t>(Se desglosará el contenido y las horas en el apartado 5.6. del anexo 2/2, indicando aquí el número total de horas)</t>
  </si>
  <si>
    <r>
      <t xml:space="preserve">5.7.- </t>
    </r>
    <r>
      <rPr>
        <b/>
        <i/>
        <sz val="10"/>
        <rFont val="Arial"/>
        <family val="2"/>
      </rPr>
      <t>Resumen final</t>
    </r>
  </si>
  <si>
    <t>Se sustituye la impartición de la formación básica en el Escuela Taller por la inscripción del alumnado en la Escuela de Adultos (aplicación del art. 25.2 de la Orden HAC/44/2016)</t>
  </si>
  <si>
    <t>Suma horas módulos teóricos</t>
  </si>
  <si>
    <t>Código del Certificado principal al que complementa (recogido en el apdo 5.1.)</t>
  </si>
  <si>
    <t>Relación de módulos (códigos) teóricos a impartir del certificado complementario:</t>
  </si>
  <si>
    <t>TOTAL FORMACIÓN COMPLEMENTARIA OBLIGATORIA</t>
  </si>
  <si>
    <t>Módulos / Materia</t>
  </si>
  <si>
    <r>
      <t xml:space="preserve">En la primera fase la totalidad de las horas deberán clasificarse como teóricas; en la segunda fase al menos el 25% de las horas del contrato serán teóricas y </t>
    </r>
    <r>
      <rPr>
        <b/>
        <sz val="8"/>
        <rFont val="Arial"/>
        <family val="2"/>
      </rPr>
      <t>el número total de horas debe ser coherente con lo indicado en el apartado 9.2.A de este anexo 2.1</t>
    </r>
  </si>
  <si>
    <t>En función, pues, de la la duración de la jornada semanal, las horas de Obra-Servicio serán ese total de horas (960, 900, ..) menos la suma de las horas teóricas.</t>
  </si>
  <si>
    <t>(4) 109,39 €  x 6 x nº alumnos</t>
  </si>
  <si>
    <t>Nota: esta casilla se rellena automáticamente al introducir el dato de fecha prevista de inicio en el apartado 5.7 de esta memoria</t>
  </si>
  <si>
    <t>- Profesor/a de Básica y/o Compet. Clave</t>
  </si>
  <si>
    <r>
      <t xml:space="preserve">DEBE ESTAR COMPUESTO COMO MÍNIMO POR DIRECTOR/A Y/O COORDINADOR/A, PROFESOR/A BÁSICA (PARA CERTIFICADOS DE NIVEL I),  UN DOCENTE POR ESPECIALIDAD A IMPARTIR Y PERSONAL ADMINISTRATIVO) ESPECIFICANDO SI ES PROPIO O A CONTRATAR Y JORNADA Y SALARIO MENSUAL E IMPORTE DE LAS PAGAS EXTRA (excluyendo en este apartado las indemnizaciones por finalización de contrato) Y SEGURIDAD SOCIAL A CARGO DE LA EMPRESA. </t>
    </r>
    <r>
      <rPr>
        <sz val="10"/>
        <color indexed="10"/>
        <rFont val="Arial"/>
        <family val="2"/>
      </rPr>
      <t>(Utilizar Anexo 2/2)</t>
    </r>
  </si>
  <si>
    <t xml:space="preserve">(Utilizar Anexo 2/2) </t>
  </si>
  <si>
    <t>Documentación identificativa de la personalidad de los entes solicitantes y documentación acreditativa de poder suficiente y subsistente para actuar en nombre y representación de las entidades promotoras.</t>
  </si>
  <si>
    <t>Sólo en el supuesto de revocar el consentimiento a que se refiere el artículo 7.5 (de haber marcado "NO" en todas o alguna de las repectivas casillas de autorizaciones, en el impreso de solicitud, el anexo 1):</t>
  </si>
  <si>
    <t>Certificación del interventor o secretario-interventor u órgano equivalente de la entidad solicitante acreditativa de:</t>
  </si>
  <si>
    <t>Documentación acreditativa de la titularidad jurídica del objeto de actuación y de su disponibilidad para la elaboración del producto o la ejecución del servicio previsto.</t>
  </si>
  <si>
    <t>Documentación acreditativa acerca de la autorización administrativa para elaborar el producto o prestar el servicio.</t>
  </si>
  <si>
    <r>
      <t xml:space="preserve">NOTA: </t>
    </r>
    <r>
      <rPr>
        <b/>
        <sz val="12"/>
        <rFont val="Arial"/>
        <family val="2"/>
      </rPr>
      <t>Esta 3ª hoja del excel no forma parte de la solicitud y/o de la memoria</t>
    </r>
    <r>
      <rPr>
        <sz val="12"/>
        <rFont val="Arial"/>
        <family val="2"/>
      </rPr>
      <t xml:space="preserve"> </t>
    </r>
    <r>
      <rPr>
        <b/>
        <sz val="12"/>
        <rFont val="Arial"/>
        <family val="2"/>
      </rPr>
      <t>del proyecto de Escuela Taller y/o Casas de Oficios, y no es por tanto obligatorio que se imprima y remita</t>
    </r>
    <r>
      <rPr>
        <sz val="12"/>
        <rFont val="Arial"/>
        <family val="2"/>
      </rPr>
      <t>, tal hoja; es una relación de la documentación (certificados, autorizaciones, …) que la entidad solicitante del proyecto de EscuelaTaller y/o Casa de Oficios debe remitir, junto con la la solicitud del proyecto, tal y como establece la Orden de Bases y la Orden de la Convocatoria, que</t>
    </r>
    <r>
      <rPr>
        <b/>
        <sz val="12"/>
        <rFont val="Arial"/>
        <family val="2"/>
      </rPr>
      <t xml:space="preserve"> se ha elaborado a modo de checklist, </t>
    </r>
    <r>
      <rPr>
        <sz val="12"/>
        <rFont val="Arial"/>
        <family val="2"/>
      </rPr>
      <t>con objeto de facilitar su recopilación.</t>
    </r>
  </si>
  <si>
    <t>Aclaración: Si una entidad local promotora del proyecto de Escuela Taller y/o Casas de Oficios es una Mancomunidad, y pretende realizar actuaciones de obra/servicio en jardines propiedad de un Ayuntamiento, deberá remitir la autorización que les concede el alcalde/alcaldesa de ese Ayuntamiento; si la entidad local es un Ayuntamiento, y pretender realizar actuaciones de obra/servicio en jardines propiedad del propio Ayuntamiento, deberá remitir certificado del secretario/a de dicho Ayuntamiento, en donde conste la relación de una relación de los espacios municipales concretos propiedad del Ayuntamiento donde la Escuela Taller y/o Casas de Oficios va a actuar.</t>
  </si>
  <si>
    <t>NOTA: deberá impartirse formación en los 3 apartados</t>
  </si>
  <si>
    <t>NOTA: deberá impartirse formación en los 3 apartados.</t>
  </si>
  <si>
    <t>NOTA: deberá impartirse formación en los 4 apartados.</t>
  </si>
  <si>
    <t>4º Resto de datos o documentos emitidos o en poder de la Administración de la C.A. de Cantabria (en su caso)</t>
  </si>
  <si>
    <t>En el caso de que el alumnado vaya a realizar actividades relacionadas con Dinamización de Tiempo Libre en colegios, Institutos, etc, deberá remitirse 1º autorización/compromiso de la dirección del Colegio Público/Instituto, ..., para que el alumnado realice la obra/servicio en tal centro educativo, y 2º ó Certificado del Secretario de la Entidad Promotoria, si tales centros son de su propiedad, ó autorización por parte del representante de la entidad propietaria de tales espacios/instalaciones (del alcalde/alcadesa del Ayuntamiento propietario de tales instalaciones), si los mismos no son propiedad de la propia entidad promotora del proyecto de Escuela Taller o Casa de Oficios. Tales centros educativos deberán ser públicos o concertados.</t>
  </si>
  <si>
    <t>En el caso de que el alumnado vaya a realizar obra/servicio relativas a restauración/hostelería, como por ejempo servicios de comedores escolares, además de lo indicado en el apartado anterior (si son colegios, institutos, ..), deberá emitirse autorización/compromiso de la entidad o entidades gestoras de tales servicios de comedores escolares (o centros análogos),  para que el alumnado realice las actvidades de obra/servicio en las citadas organizaciones; En el citado documento deberá incluirse que la incorporación del alumnado para la realización de las actividades de obra/servicio en su centro en ningún caso supondrá minoración en la plantilla de personal propio de la/s citada/s empresa/s.</t>
  </si>
  <si>
    <r>
      <t xml:space="preserve">4.2.- Destino previsto del producto o el servicio (El uso o destino del producto o el servicio realizado por las alumnas y los alumnos trabajadores, una vez terminado el proyecto de escuela taller o casa de oficios, </t>
    </r>
    <r>
      <rPr>
        <b/>
        <sz val="10"/>
        <rFont val="Arial"/>
        <family val="2"/>
      </rPr>
      <t xml:space="preserve">deberá ser de uso público </t>
    </r>
    <r>
      <rPr>
        <sz val="10"/>
        <rFont val="Arial"/>
        <family val="2"/>
      </rPr>
      <t>por un plazo no inferior a veinticinco años):</t>
    </r>
  </si>
  <si>
    <t xml:space="preserve">Porcentaje financiación propia de la entidad promotora, respecto del presupuesto total de gastos: </t>
  </si>
  <si>
    <r>
      <t xml:space="preserve">NOTA: El objeto de actuación será la obra/servicio que se realizará, </t>
    </r>
    <r>
      <rPr>
        <b/>
        <sz val="6"/>
        <rFont val="Arial"/>
        <family val="2"/>
      </rPr>
      <t>no puede consisitir en la propia formación de los alumnos trabajadores.</t>
    </r>
  </si>
  <si>
    <r>
      <t xml:space="preserve">NOTA: </t>
    </r>
    <r>
      <rPr>
        <b/>
        <sz val="6"/>
        <rFont val="Arial"/>
        <family val="2"/>
      </rPr>
      <t>podrá solicitarse la exención de la impartición de este módulo de formación complementaria obligatoria</t>
    </r>
    <r>
      <rPr>
        <sz val="6"/>
        <rFont val="Arial"/>
        <family val="2"/>
      </rPr>
      <t>, si en el Certificado de Profesionalidad correspondiente (ppal o complementario), en dicha especialidad, ya se imparte dicha materia,</t>
    </r>
    <r>
      <rPr>
        <b/>
        <sz val="6"/>
        <rFont val="Arial"/>
        <family val="2"/>
      </rPr>
      <t xml:space="preserve"> constado explítamente este hecho en la propia denominación de una Unidad Formativa del Certificado de Profesionaliad impartido, ó de un Módulo Formativo del mismo</t>
    </r>
    <r>
      <rPr>
        <sz val="6"/>
        <rFont val="Arial"/>
        <family val="2"/>
      </rPr>
      <t xml:space="preserve"> (ejemplo: UF0886: Prevención de riesgos laborales y medioambientales en el montaje y mantenimiento de instalaciones eléctricas, del C.P. ELEE0109); En este supuesto, en la casilla de "Contenido formativo" se indicará en código y denominación de la UF (ó MF), y en la casilla de "Duración previsible (Horas)" se indicará "0"; </t>
    </r>
    <r>
      <rPr>
        <b/>
        <sz val="6"/>
        <rFont val="Arial"/>
        <family val="2"/>
      </rPr>
      <t>de manera análoga podrá solicitarse la exención de otros módulos de formación complementaria obligatoria.</t>
    </r>
  </si>
  <si>
    <t>Nivel</t>
  </si>
  <si>
    <t>Certificado de profesionalidad</t>
  </si>
  <si>
    <t>duración modulos teoricos</t>
  </si>
  <si>
    <t>Actividades de gestión administrativa</t>
  </si>
  <si>
    <t>Actividades administrativas en la relación con el cliente</t>
  </si>
  <si>
    <t>Operaciones auxiliares de servicios administrativos y generales</t>
  </si>
  <si>
    <t>Operaciones de grabación y tratamiento de datos y documentos</t>
  </si>
  <si>
    <t>Guía por itinerarios en bicicleta</t>
  </si>
  <si>
    <t>Guía por barrancos secos o acuáticos</t>
  </si>
  <si>
    <t>Guía por itinerarios ecuestres en el medio natural</t>
  </si>
  <si>
    <t>Guía de espeleología</t>
  </si>
  <si>
    <t>Operaciones auxiliares en la organización de actividades y funcionamiento de instalaciones deportivas</t>
  </si>
  <si>
    <t>Guía por itinerarios de baja y media montaña</t>
  </si>
  <si>
    <t>Socorrismo en instalaciones acuáticas</t>
  </si>
  <si>
    <t>Balizamiento de pistas, señalización y socorrismo en espacios esquiables</t>
  </si>
  <si>
    <t>Socorrismo en espacios acuáticos naturales</t>
  </si>
  <si>
    <t>Cultivos herbáceos</t>
  </si>
  <si>
    <t>Fruticultura</t>
  </si>
  <si>
    <t>Producción avícola intensiva</t>
  </si>
  <si>
    <t>Producción cunícula intensiva</t>
  </si>
  <si>
    <t>Horticultura y floricultura</t>
  </si>
  <si>
    <t>Actividades auxiliares en floristería</t>
  </si>
  <si>
    <t>Actividades de floristería</t>
  </si>
  <si>
    <t>Ganadería ecológica</t>
  </si>
  <si>
    <t>Cuidados y manejo del caballo</t>
  </si>
  <si>
    <t>Doma básica del caballo</t>
  </si>
  <si>
    <t>Cuidados y mantenimiento de animales utilizados para investigación y otros fines científicos</t>
  </si>
  <si>
    <t>Apicultura</t>
  </si>
  <si>
    <t>Cuidados de animales salvajes, de zoológicos y acuarios</t>
  </si>
  <si>
    <t>Producción de animales cinegéticos</t>
  </si>
  <si>
    <t>Actividades auxiliares en viveros, jardines y centros de jardinería</t>
  </si>
  <si>
    <t>Instalación y mantenimiento de jardines y zonas verdes</t>
  </si>
  <si>
    <t>Producción porcina de reproducción y cría</t>
  </si>
  <si>
    <t>Producción porcina de recría y cebo</t>
  </si>
  <si>
    <t>Aprovechamientos forestales</t>
  </si>
  <si>
    <t>Mantenimiento y mejora del hábitat cinegético-piscícola</t>
  </si>
  <si>
    <t>Repoblaciones forestales y tratamientos silvícolas</t>
  </si>
  <si>
    <t>Actividades auxiliares en aprovechamientos forestales</t>
  </si>
  <si>
    <t>Actividades auxiliares en conservación y mejora de montes</t>
  </si>
  <si>
    <t>Agricultura ecológica</t>
  </si>
  <si>
    <t>Producción de semillas y plantas en vivero</t>
  </si>
  <si>
    <t>Manejo y mantenimiento de maquinaria agraria</t>
  </si>
  <si>
    <t>Producción y recolección de setas y trufas</t>
  </si>
  <si>
    <t>Actividades auxiliares en ganadería</t>
  </si>
  <si>
    <t>Actividades auxiliares en agricultura</t>
  </si>
  <si>
    <t>Grabado calcográfico y xilográfico</t>
  </si>
  <si>
    <t>Litografía</t>
  </si>
  <si>
    <t>Serigrafía artística</t>
  </si>
  <si>
    <t>Guillotinado y plegado</t>
  </si>
  <si>
    <t>Operaciones de encuadernación industrial en rústica y tapa dura</t>
  </si>
  <si>
    <t>Operaciones en trenes de cosido</t>
  </si>
  <si>
    <t>Impresión en offset</t>
  </si>
  <si>
    <t>Impresión en flexografía</t>
  </si>
  <si>
    <t>Impresión digital</t>
  </si>
  <si>
    <t>Impresión en huecograbado</t>
  </si>
  <si>
    <t>Reprografía</t>
  </si>
  <si>
    <t>Impresión en serigrafía y tampografía</t>
  </si>
  <si>
    <t>Tratamiento y maquetación de elementos gráficos en preimpresión</t>
  </si>
  <si>
    <t>Imposición y obtención de la forma impresora</t>
  </si>
  <si>
    <t>Troquelado</t>
  </si>
  <si>
    <t>Operaciones de manipulado y finalización de productos gráficos</t>
  </si>
  <si>
    <t>Operaciones auxiliares en industrias gráficas</t>
  </si>
  <si>
    <t>Elaboración de cartón ondulado</t>
  </si>
  <si>
    <t>Fabricación de complejos, envases, embalajes y otros artículos de papel y cartón</t>
  </si>
  <si>
    <t>Talla de elementos decorativos en madera</t>
  </si>
  <si>
    <t>Elaboración de obras de forja artesanal</t>
  </si>
  <si>
    <t>Elaboración de artículos de platería</t>
  </si>
  <si>
    <t>Reposición, montaje y mantenimiento de elementos de relojería fina</t>
  </si>
  <si>
    <t>Reparación de joyería</t>
  </si>
  <si>
    <t>Mantenimiento y reparación de instrumentos de viento-metal</t>
  </si>
  <si>
    <t>Mantenimiento y reparación de instrumentos de viento-madera</t>
  </si>
  <si>
    <t>Elaboración artesanal de productos de vidrio en caliente</t>
  </si>
  <si>
    <t>Reproducciones de moldes y piezas cerámicas artesanales</t>
  </si>
  <si>
    <t>Alfarería artesanal</t>
  </si>
  <si>
    <t>Decoración artesanal de vidrio mediante aplicación de color</t>
  </si>
  <si>
    <t>Transformación artesanal de vidrio en frío</t>
  </si>
  <si>
    <t>Actividades auxiliares de almacén</t>
  </si>
  <si>
    <t>Actividades de gestión del pequeño comercio</t>
  </si>
  <si>
    <t>Actividades auxiliares de comercio</t>
  </si>
  <si>
    <t>Actividades de venta</t>
  </si>
  <si>
    <t>Operaciones auxiliares de montaje de redes eléctricas</t>
  </si>
  <si>
    <t>Montaje y mantenimiento de instalaciones eléctricas de baja tensión</t>
  </si>
  <si>
    <t>Montaje y mantenimiento de redes eléctricas de alta tensión de segunda y tercera categoría y cen.</t>
  </si>
  <si>
    <t>Montaje y mantenimiento de sistemas domóticos e inmóticos</t>
  </si>
  <si>
    <t>Montaje y mantenimiento de sistemas de automatización industrial</t>
  </si>
  <si>
    <t>Mantenimiento de electrodomésticos</t>
  </si>
  <si>
    <t>Instalación y mantenimiento de sistemas de electromedicina</t>
  </si>
  <si>
    <t>Operaciones auxiliares de montaje y mantenimiento de equipos eléctricos y electrónicos</t>
  </si>
  <si>
    <t>Reparación de equipos electrónicos de audio y vídeo</t>
  </si>
  <si>
    <t>Montaje y mantenimiento de infraestructuras de telecomunicaciones en edificios</t>
  </si>
  <si>
    <t>Montaje y mantenimiento de instalaciones de megafonía, sonorización de locales y circuitos telev</t>
  </si>
  <si>
    <t>Montaje y mantenimiento de equipamiento de red y estaciones base de telefonía</t>
  </si>
  <si>
    <t>Operaciones auxiliares de montaje de instalaciones electrotécnicas y de telecomunicac electrotec</t>
  </si>
  <si>
    <t>Montaje y mantenimiento de sistemas de telefonía e infraestructuras de rees locales de datos</t>
  </si>
  <si>
    <t>Montaje y mantenimiento de sistemas de producción audiovisual y de radiodifusión</t>
  </si>
  <si>
    <t>Montaje y mantenimiento de instalaciones solares fotovoltaicas</t>
  </si>
  <si>
    <t>Operaciones básicas en el montaje y mantenimiento de instalaciones de energías renovables</t>
  </si>
  <si>
    <t>Montaje y mantenimiento de instalaciones solares térmicas</t>
  </si>
  <si>
    <t>Montaje y mantenimiento de redes de gas</t>
  </si>
  <si>
    <t>Montaje,puesta en servicio, manten,inspec y revis de instalac receptoras y aparatos de gas</t>
  </si>
  <si>
    <t>Montaje y mantenimiento de redes de agua</t>
  </si>
  <si>
    <t>Fabricas de albañilería</t>
  </si>
  <si>
    <t>Operaciones auxiliares de revestimientos continuos en construcción</t>
  </si>
  <si>
    <t>Pintura decorativa en construcción</t>
  </si>
  <si>
    <t>Cubiertas inclinadas</t>
  </si>
  <si>
    <t>Operaciones auxiliares de albañilería de fábricas y cubiertas</t>
  </si>
  <si>
    <t>Operaciones auxiliares de acabados rígidos y urbanización</t>
  </si>
  <si>
    <t>Revestimientos con pastas y morteros en construcción</t>
  </si>
  <si>
    <t>Pavimentos y albañilería de urbanización</t>
  </si>
  <si>
    <t>Revestimientos con piezas rígidas por adherencia en construcción</t>
  </si>
  <si>
    <t>Pintura industrial en construcción</t>
  </si>
  <si>
    <t>Armaduras pasivas para hormigón</t>
  </si>
  <si>
    <t>Encofrados</t>
  </si>
  <si>
    <t>Operaciones de hormigón</t>
  </si>
  <si>
    <t>Montaje de andamios tubulares</t>
  </si>
  <si>
    <t>Instalación de placas de yeso laminado y falsos techos</t>
  </si>
  <si>
    <t>Impermeabilización mediante membranas formadas con láminas</t>
  </si>
  <si>
    <t>Instalación de sistemas técnicos de pavimentos, empanelados y mamparas</t>
  </si>
  <si>
    <t>Operaciones básicas de revestimientos ligeros y técnicos en construcción</t>
  </si>
  <si>
    <t>Montaje de estructuras e instalación de sistemas y equipos de aeronaves</t>
  </si>
  <si>
    <t>Fabricación de elementos aeroespaciales con materiales compuestos</t>
  </si>
  <si>
    <t>Fabricación y montaje de instalaciones de tubería industrial</t>
  </si>
  <si>
    <t>Soldadura con electrodo revestido y tig</t>
  </si>
  <si>
    <t>Soldadura oxigás y soldadura mig_mag</t>
  </si>
  <si>
    <t>Operaciones auxiliares de fabricación mecánica</t>
  </si>
  <si>
    <t>Montaje y puesta en marcha de bienes de equipo y maquinaria industrial</t>
  </si>
  <si>
    <t>Fusión y colada</t>
  </si>
  <si>
    <t>Moldeo y machería</t>
  </si>
  <si>
    <t>Mecanizado por arranque de viruta</t>
  </si>
  <si>
    <t>Tratamientos térmicos en fabricación mecánica</t>
  </si>
  <si>
    <t>Mecanizado por corte y conformado</t>
  </si>
  <si>
    <t>Tratamientos superficiales</t>
  </si>
  <si>
    <t>Mecanizado por abrasión electroerosión y procedimientos especiales</t>
  </si>
  <si>
    <t>Operaciones básicas de pisos en alojamientos</t>
  </si>
  <si>
    <t>Actividades para el juego en mesas de casinos</t>
  </si>
  <si>
    <t>Operaciones para el juego en establecimientos de bingo</t>
  </si>
  <si>
    <t>Operaciones básicas de cocina</t>
  </si>
  <si>
    <t>Operaciones básicas de pastelería</t>
  </si>
  <si>
    <t>Operaciones básicas de restaurante y bar</t>
  </si>
  <si>
    <t>Operaciones básicas de catering</t>
  </si>
  <si>
    <t>Cocina</t>
  </si>
  <si>
    <t>Servicios de bar y cafetería</t>
  </si>
  <si>
    <t>Repostería</t>
  </si>
  <si>
    <t>Servicios de restaurante</t>
  </si>
  <si>
    <t>Atención a pasajeros en transporte ferroviario</t>
  </si>
  <si>
    <t>Alojamiento rural</t>
  </si>
  <si>
    <t>Guarda de refugios y albergues de montaña</t>
  </si>
  <si>
    <t>Elaboración de la piedra natural</t>
  </si>
  <si>
    <t>Extracción de la piedra natural</t>
  </si>
  <si>
    <t>Obras de artesanía y restauración en piedra natural</t>
  </si>
  <si>
    <t>Operaciones aux en plantas de elaboración piedra natural y tratamiento y beneficio mineral y roc</t>
  </si>
  <si>
    <t>Colocación de la piedra natural</t>
  </si>
  <si>
    <t>Operaciones auxiliares en excavaciones subterráneas y a cielo abierto</t>
  </si>
  <si>
    <t>Excavación subterránea mecanizada de arranque selectivo</t>
  </si>
  <si>
    <t>Sondeos</t>
  </si>
  <si>
    <t>Excavación subterránea mecanizada dirigida de pequeña sección</t>
  </si>
  <si>
    <t>Tratamiento y beneficio de mirerales, rocas y otros materiales</t>
  </si>
  <si>
    <t>Excavación subterránea con explosivos</t>
  </si>
  <si>
    <t>Operaciones en instalaciones de transporte subterráneas en industrias extractivas</t>
  </si>
  <si>
    <t>Opraciones auxiliares en el montaje y mantenimiento mecánico de inst y equ d excav y plantas</t>
  </si>
  <si>
    <t>Montaje y mantenimiento mecánico de instalaciones y equipos semimóviles en excavaciones y planta</t>
  </si>
  <si>
    <t>Excavación a cielo abierto con explosivo</t>
  </si>
  <si>
    <t>Confección y publicación de páginas web</t>
  </si>
  <si>
    <t>Operación en sistemas de comunicaciones de voz y datos</t>
  </si>
  <si>
    <t>Mantenimiento de primer nivel en sistemas de radiocomunicaciones</t>
  </si>
  <si>
    <t>Operaciones auxiliares de montaje y mantenimiento de sistemas microinformáticos</t>
  </si>
  <si>
    <t>Operación de redes departamentales</t>
  </si>
  <si>
    <t>Sistemas microinformáticos</t>
  </si>
  <si>
    <t>Operación de sistemas microinformáticos</t>
  </si>
  <si>
    <t>Montaje y reparación de sistemas microinformáticos</t>
  </si>
  <si>
    <t>Operaciones de fontanería y calefacción - climatización doméstica</t>
  </si>
  <si>
    <t>Instalación y mantenimiento de sistemas de aislamiento térmico, acústico y protección pasiva contra el fuego</t>
  </si>
  <si>
    <t>Mantenimiento y montaje mecánico de equipo industrial</t>
  </si>
  <si>
    <t>Instalación y mantenimiento de ascensores y otros equipos fijos de elevación y transporte</t>
  </si>
  <si>
    <t>Montaje y mantenimiento de instalaciones frigoríficas</t>
  </si>
  <si>
    <t>Montaje y mantenimiento de proyectros de instalaciones de climatización y ventilación - extracción</t>
  </si>
  <si>
    <t>Montaje y mantenimiento de instalaciones caloríficas</t>
  </si>
  <si>
    <t>Servicios auxiliares de estética</t>
  </si>
  <si>
    <t>Cuidados estéticos de manos y pies</t>
  </si>
  <si>
    <t>Servicios estéticos de higiene, depilación y maquillaje</t>
  </si>
  <si>
    <t>Servicios auxiliares de peluquería</t>
  </si>
  <si>
    <t>Peluquería</t>
  </si>
  <si>
    <t>Animación musical y visual en vivo y en directo</t>
  </si>
  <si>
    <t>Operaciones de producción de laboratorio de imagen</t>
  </si>
  <si>
    <t>Operaciones auxiliares de elaboración en la industria alimentaria</t>
  </si>
  <si>
    <t>Elaboración de azúcar</t>
  </si>
  <si>
    <t>Fabricación de productos de café y sucedáneos de café</t>
  </si>
  <si>
    <t>Elaboración de productos para la elaboración animal</t>
  </si>
  <si>
    <t>Fabricación de productos de tueste y de apetirivos extrusionados</t>
  </si>
  <si>
    <t>Quesería</t>
  </si>
  <si>
    <t>Elaboración de leches de consumo y productos lácteos</t>
  </si>
  <si>
    <t>Panadería y bollería</t>
  </si>
  <si>
    <t>Pastelería y confitería</t>
  </si>
  <si>
    <t>Elaboración de vinos y licores</t>
  </si>
  <si>
    <t>Elaboración de cerveza</t>
  </si>
  <si>
    <t>Elaboración de refrescos y aguas de bebida envasadas</t>
  </si>
  <si>
    <t>Carnicería y elaboración de productos cárnicos</t>
  </si>
  <si>
    <t>Sacrificio, faenado y despiece de animales</t>
  </si>
  <si>
    <t>Pescadería y elaboración de productos de la pesca y acuicultura</t>
  </si>
  <si>
    <t>Obtención de aceites de oliva</t>
  </si>
  <si>
    <t>Obtención de aceites de semillas y grasas</t>
  </si>
  <si>
    <t>Operaciones auxiliares de mantenimiento y transporte interno de la industria alimentaria</t>
  </si>
  <si>
    <t>Fabricación de conservas y vegetales</t>
  </si>
  <si>
    <t>Fabricación de tapones de corcho</t>
  </si>
  <si>
    <t>Obtención de chapas, tableros, contrachapados y rechapados</t>
  </si>
  <si>
    <t>Aserrado de madera</t>
  </si>
  <si>
    <t>Fabricación de tableros de partículas y fibras de madera</t>
  </si>
  <si>
    <t>Fabricación de objetos de corcho</t>
  </si>
  <si>
    <t>Preparación de la madera</t>
  </si>
  <si>
    <t>Montaje e instalación de construcciones de madera</t>
  </si>
  <si>
    <t>Aplicación de barnices y lacas en elementos de carpintería y mueble</t>
  </si>
  <si>
    <t>Trabajos de carpintería y mueble</t>
  </si>
  <si>
    <t>Montaje de muebles y elementos de carpintería</t>
  </si>
  <si>
    <t>Acabado de carpintería y mueble</t>
  </si>
  <si>
    <t>Representación de proyectos de edificación</t>
  </si>
  <si>
    <t>Mecanizado de madera y derivados</t>
  </si>
  <si>
    <t>Instalación de muebles</t>
  </si>
  <si>
    <t>Instalación de elementos de carpintería</t>
  </si>
  <si>
    <t>Actividades subacuáticas para instalaciones acuícolas y recolección de recursos</t>
  </si>
  <si>
    <t>Confección y mantenimiento de artes y aparejos</t>
  </si>
  <si>
    <t>Actividades auxiliares de apoyo al buque en puerto</t>
  </si>
  <si>
    <t>Actividades en pesca con artes de enmalle y marisqueo, y en transporte marítimo</t>
  </si>
  <si>
    <t>Pesca local</t>
  </si>
  <si>
    <t>Actividades de extracción y recogida de crustáceos adheridos a las rocas</t>
  </si>
  <si>
    <t>Actividades en pesca de palangre, arraste y cerco, y en transporte marítivo</t>
  </si>
  <si>
    <t>Operaciones de coordinación en cubierta y parque de pesca</t>
  </si>
  <si>
    <t>Gobierno de embarcaciones y motos náuticas destinadas al socorrismo acuático</t>
  </si>
  <si>
    <t>Amarre de puerto y monoboyas</t>
  </si>
  <si>
    <t>Manipulación y conservación en pesca y acuicultura</t>
  </si>
  <si>
    <t>Operaciones en transporte marítimo y pesca de bajura</t>
  </si>
  <si>
    <t>Engorde de peces, crustáceos y cefalópodos</t>
  </si>
  <si>
    <t>Engorde de moluscos bivalvos</t>
  </si>
  <si>
    <t>Producción en criadero de acuicultura</t>
  </si>
  <si>
    <t>Mantenimiento de instalaciones en acuicultura</t>
  </si>
  <si>
    <t>Actividades de engorde de especies acuícolas</t>
  </si>
  <si>
    <t>Actividades de cultivo de plancton y cría de especies acuícolas</t>
  </si>
  <si>
    <t>Producción de alimento vivo</t>
  </si>
  <si>
    <t>Operaciones básicas en planta química</t>
  </si>
  <si>
    <t>Operaciones de instalaciones de energía y de servicios auxiliares</t>
  </si>
  <si>
    <t>Operaciones auxiliares y de almacén en industrias y laboratorios químicos</t>
  </si>
  <si>
    <t>Operaciones de movimientos y entrega de productos en la industria química</t>
  </si>
  <si>
    <t>Elaboración de productos farmacéuticos y afines</t>
  </si>
  <si>
    <t>Operaciones de acondicionado de productos farmacéuticos y afines</t>
  </si>
  <si>
    <t>Preparación de pastas papeleras</t>
  </si>
  <si>
    <t>Recuperación de lejías negras y energía</t>
  </si>
  <si>
    <t>Fabricación de pastas química y/o semiquímicas</t>
  </si>
  <si>
    <t>Operación de transformación de polímeros termoestables y sus compuestos</t>
  </si>
  <si>
    <t>Operaciones de transformación de polímeros termoplásticos</t>
  </si>
  <si>
    <t>Operaciones de transformación de caucho</t>
  </si>
  <si>
    <t>Atención sanitaria a múltiples víctimas y catástrofes</t>
  </si>
  <si>
    <t>Transporte sanitario</t>
  </si>
  <si>
    <t>Extinción de incendios y salvamento</t>
  </si>
  <si>
    <t>Vigilancia, seguridad privada y protección de personas</t>
  </si>
  <si>
    <t>Prevención de incendios y mantenimiento</t>
  </si>
  <si>
    <t>Vigilancia, seguridad privada y protección de explosivos</t>
  </si>
  <si>
    <t>Operaciones de vigilancia y extinción de incendios forestales y apoyo a contingencias en el medio natural y rural</t>
  </si>
  <si>
    <t>Adiestramiento de base y educación canina</t>
  </si>
  <si>
    <t>Gestión de residuos urbanos e industriales</t>
  </si>
  <si>
    <t>Servicios para el control de plagas</t>
  </si>
  <si>
    <t>Limpieza en espacios abiertos e instalaciones industriales</t>
  </si>
  <si>
    <t>Operación de estaciones de tratamiento de aguas</t>
  </si>
  <si>
    <t>Mantenimiento higiénico-sanitario de instalaciones susceptibles de proliferación de microorganismos nocivos y su diseminación por aerosolización</t>
  </si>
  <si>
    <t>Dinamización de actividades de tiempo libre educativo infantil y juvenil</t>
  </si>
  <si>
    <t>Gestión de llamadas de teleasistencia</t>
  </si>
  <si>
    <t>Empleo doméstico</t>
  </si>
  <si>
    <t>Actividades funerarias y de mantenimiento en cementerios</t>
  </si>
  <si>
    <t>Atención al cliente y organización de actos de protocolo en servicios funerarios</t>
  </si>
  <si>
    <t>Operaciones en servicios funerarios</t>
  </si>
  <si>
    <t>Limpieza de superficies y mobiliario en edificios y locales</t>
  </si>
  <si>
    <t>Atención sociosanitaria a personas en el domicilio</t>
  </si>
  <si>
    <t>Atención sociosanitaria a personas dependientes en instituciones sociales</t>
  </si>
  <si>
    <t>Reparación de calzado y marroquinería</t>
  </si>
  <si>
    <t>Fabricación de calzado a medida y ortopédico</t>
  </si>
  <si>
    <t>Arreglos y adaptaciones de prendas y artículos en texitil y piel</t>
  </si>
  <si>
    <t>Operaciones auxiliares de guarnicionería</t>
  </si>
  <si>
    <t>Operaciones auxiliares de curtidos</t>
  </si>
  <si>
    <t>Corte, montado y acabado en peletería</t>
  </si>
  <si>
    <t>Operaciones auxiliares de tapizado de mobiliario y mural</t>
  </si>
  <si>
    <t>Confección de vestuario a medida en textil y piel</t>
  </si>
  <si>
    <t>Cortinaje y complementos de decoración</t>
  </si>
  <si>
    <t>Corte de materiales</t>
  </si>
  <si>
    <t>Ensamblaje de materiales</t>
  </si>
  <si>
    <t>Operaciones auxiliares de ennoblecimiento textil</t>
  </si>
  <si>
    <t>Blanqueo y tintura de materiales textiles</t>
  </si>
  <si>
    <t>Aprestos y acabados de materias y artículos textiles</t>
  </si>
  <si>
    <t>Operaciones auxiliares de lavandería industrial y de proximidad</t>
  </si>
  <si>
    <t>Acabado de pieles</t>
  </si>
  <si>
    <t>Tintura y engrase de pieles</t>
  </si>
  <si>
    <t>Operaciones auxiliares de procesos textiles</t>
  </si>
  <si>
    <t>Tejeduría de punto por urdimbre</t>
  </si>
  <si>
    <t>Hiladura y telas no tejidas</t>
  </si>
  <si>
    <t>Tejeduría de calada</t>
  </si>
  <si>
    <t>Tejeduría de punto por trama o recogida</t>
  </si>
  <si>
    <t>Mantenimiento de los sistemas mecánicos de material rodante ferroviario</t>
  </si>
  <si>
    <t>Mantenimiento de sistemas eléctricos y electrónico de material rodante ferroviario</t>
  </si>
  <si>
    <t>Operaciones auxiliares de mantenimiento en electromecánica de vehículos</t>
  </si>
  <si>
    <t>Mantenimiento de los sistemas eléctricos y electrónicos de vehículos</t>
  </si>
  <si>
    <t>Mantenimiento de sistemas de rodaje y transmisión de maquinaria agrícola, de industrias extractivas y de edificación y obra civil, sus equipos y aperos</t>
  </si>
  <si>
    <t>Mantenimiento de sistemas de transmisión de fuerza y trenes de rodaje de vehículos automóviles</t>
  </si>
  <si>
    <t>Mantenimiento del motor y de los sistemas eléctricos, de seguridad y confortabilidad de maquinaria agrícola, de industrias extractivas y de edificación y obra civil</t>
  </si>
  <si>
    <t>Mantenimiento del motor y sus sistemas auxiliares</t>
  </si>
  <si>
    <t>Conducción de autobuses</t>
  </si>
  <si>
    <t>Conducción profesional de vehículos turismos y furgonetas</t>
  </si>
  <si>
    <t>Conducción de vehículos pesados de transporte de mercancías por carretera</t>
  </si>
  <si>
    <t>Operaciones auxiliares de mantenimiento de carrocerías de vehículos</t>
  </si>
  <si>
    <t>Mantenimiento de elementos no estructurales de carrocerías de vehículos</t>
  </si>
  <si>
    <t>Mantenimiento de estructuras de carrocerías de vehículos</t>
  </si>
  <si>
    <t>Embellecimiento y decoración de superficies de vehículos</t>
  </si>
  <si>
    <t>Pintura de vehículos</t>
  </si>
  <si>
    <t>Operaciones auxiliares de mantenimiento aeronaútico</t>
  </si>
  <si>
    <t>Operaciones auxiliares de asistencia a pasajeros, equipajes y aeronaves en aeropuertos</t>
  </si>
  <si>
    <t>Asistencia a pasajeros, tripulaciones, aeronaves y mercancías en aeropuertos</t>
  </si>
  <si>
    <t>Operaciones auxiliares de mantenimiento de sistemas y equipos de embarcaciones deportivas y recreo</t>
  </si>
  <si>
    <t>Pintura, reparación y construcción de elementos de plástico reforzado con fibra de embarcaciones deportivas y de recreo</t>
  </si>
  <si>
    <t>Mantenimiento de la planta propulsora, máquinas y equipos auxiliares de embarcaciones deportivas y de recreo</t>
  </si>
  <si>
    <t>Operaciones auxiliares de mantenimiento de elementos estructurales y de recubrimiento de embarca</t>
  </si>
  <si>
    <t>Operaciones de mantenimiento de elementos de madera de embarcaciones deportivas y de recreo</t>
  </si>
  <si>
    <t>Mantenimiento e instalación de sistemas eléctricos y electrónicos de embarcaciones deportivas y de recreo</t>
  </si>
  <si>
    <t>Mantenimiento de aparejos de embarcaciones deportivas y de recreo</t>
  </si>
  <si>
    <t>Operaciones básicas con equipos automáticos en planta cerámica</t>
  </si>
  <si>
    <t>Operaciones de fabricación de fritas, esmaltes y pigmentos cerámicos</t>
  </si>
  <si>
    <t>Operaciones de reproducción manual o semiautomática de productos cerámicos</t>
  </si>
  <si>
    <t>Operaciones de fabricación de productos cerámicos conformados</t>
  </si>
  <si>
    <t>Control de materiales, procesos y productos en laboratorio cerámico</t>
  </si>
  <si>
    <t>Fabricación y transformación manual y semiautomática de productos de vidrio</t>
  </si>
  <si>
    <t>Decoración y modelado de vidrio</t>
  </si>
  <si>
    <t>Ensayos de calidad e industrias del vidrio</t>
  </si>
  <si>
    <t>Operaciones en línea automática de fabricación y transformación de vidrio</t>
  </si>
  <si>
    <t>ADGD0308</t>
  </si>
  <si>
    <t>ADGG0208</t>
  </si>
  <si>
    <t>ADGG0408</t>
  </si>
  <si>
    <t>ADGG0508</t>
  </si>
  <si>
    <t>AFDA0109</t>
  </si>
  <si>
    <t>AFDA0112</t>
  </si>
  <si>
    <t>AFDA0209</t>
  </si>
  <si>
    <t>AFDA0212</t>
  </si>
  <si>
    <t>AFDA0511</t>
  </si>
  <si>
    <t>AFDA0611</t>
  </si>
  <si>
    <t>AFDP0109</t>
  </si>
  <si>
    <t>AFDP0111</t>
  </si>
  <si>
    <t>AFDP0209</t>
  </si>
  <si>
    <t>AGAC0108</t>
  </si>
  <si>
    <t>AGAF0108</t>
  </si>
  <si>
    <t>AGAG0108</t>
  </si>
  <si>
    <t>AGAG0208</t>
  </si>
  <si>
    <t>AGAH0108</t>
  </si>
  <si>
    <t>AGAJ0108</t>
  </si>
  <si>
    <t>AGAJ0110</t>
  </si>
  <si>
    <t>AGAN0108</t>
  </si>
  <si>
    <t>AGAN0109</t>
  </si>
  <si>
    <t>AGAN0110</t>
  </si>
  <si>
    <t>AGAN0111</t>
  </si>
  <si>
    <t>AGAN0211</t>
  </si>
  <si>
    <t>AGAN0312</t>
  </si>
  <si>
    <t>AGAN0411</t>
  </si>
  <si>
    <t>AGAO0108</t>
  </si>
  <si>
    <t>AGAO0208</t>
  </si>
  <si>
    <t>AGAP0108</t>
  </si>
  <si>
    <t>AGAP0208</t>
  </si>
  <si>
    <t>AGAR0108</t>
  </si>
  <si>
    <t>AGAR0111</t>
  </si>
  <si>
    <t>AGAR0208</t>
  </si>
  <si>
    <t>AGAR0209</t>
  </si>
  <si>
    <t>AGAR0309</t>
  </si>
  <si>
    <t>AGAU0108</t>
  </si>
  <si>
    <t>AGAU0110</t>
  </si>
  <si>
    <t>AGAU0111</t>
  </si>
  <si>
    <t>AGAU0112</t>
  </si>
  <si>
    <t>AGAX0108</t>
  </si>
  <si>
    <t>AGAX0208</t>
  </si>
  <si>
    <t>ARGA0110</t>
  </si>
  <si>
    <t>ARGA0111</t>
  </si>
  <si>
    <t>ARGA0311</t>
  </si>
  <si>
    <t>ARGC0109</t>
  </si>
  <si>
    <t>ARGC0110</t>
  </si>
  <si>
    <t>ARGC0209</t>
  </si>
  <si>
    <t>ARGI0109</t>
  </si>
  <si>
    <t>ARGI0110</t>
  </si>
  <si>
    <t>ARGI0209</t>
  </si>
  <si>
    <t>ARGI0210</t>
  </si>
  <si>
    <t>ARGI0309</t>
  </si>
  <si>
    <t>ARGI0310</t>
  </si>
  <si>
    <t>ARGP0110</t>
  </si>
  <si>
    <t>ARGP0210</t>
  </si>
  <si>
    <t>ARGT0109</t>
  </si>
  <si>
    <t>ARGT0111</t>
  </si>
  <si>
    <t>ARGT0211</t>
  </si>
  <si>
    <t>ARGT0311</t>
  </si>
  <si>
    <t>ARGT0411</t>
  </si>
  <si>
    <t>ARTA0111</t>
  </si>
  <si>
    <t>ARTA0112</t>
  </si>
  <si>
    <t>ARTB0111</t>
  </si>
  <si>
    <t>ARTB0112</t>
  </si>
  <si>
    <t>ARTB0211</t>
  </si>
  <si>
    <t>ARTG0112</t>
  </si>
  <si>
    <t>ARTG0212</t>
  </si>
  <si>
    <t>ARTN0109</t>
  </si>
  <si>
    <t>ARTN0110</t>
  </si>
  <si>
    <t>ARTN0209</t>
  </si>
  <si>
    <t>ARTN0210</t>
  </si>
  <si>
    <t>ARTN0309</t>
  </si>
  <si>
    <t>COML0110</t>
  </si>
  <si>
    <t>COMT0112</t>
  </si>
  <si>
    <t>COMT0211</t>
  </si>
  <si>
    <t>COMV0108</t>
  </si>
  <si>
    <t>ELEE0108</t>
  </si>
  <si>
    <t>ELEE0109</t>
  </si>
  <si>
    <t>ELEE0209</t>
  </si>
  <si>
    <t>ELEM0111</t>
  </si>
  <si>
    <t>ELEM0311</t>
  </si>
  <si>
    <t>ELEM0411</t>
  </si>
  <si>
    <t>ELEQ0108</t>
  </si>
  <si>
    <t>ELEQ0111</t>
  </si>
  <si>
    <t>ELEQ0211</t>
  </si>
  <si>
    <t>ELES0108</t>
  </si>
  <si>
    <t>ELES0109</t>
  </si>
  <si>
    <t>ELES0111</t>
  </si>
  <si>
    <t>ELES0208</t>
  </si>
  <si>
    <t>ELES0209</t>
  </si>
  <si>
    <t>ELES0211</t>
  </si>
  <si>
    <t>ENAE0108</t>
  </si>
  <si>
    <t>ENAE0111</t>
  </si>
  <si>
    <t>ENAE0208</t>
  </si>
  <si>
    <t>ENAS0108</t>
  </si>
  <si>
    <t>ENAS0110</t>
  </si>
  <si>
    <t>ENAT0108</t>
  </si>
  <si>
    <t>EOCB0108</t>
  </si>
  <si>
    <t>EOCB0109</t>
  </si>
  <si>
    <t>EOCB0110</t>
  </si>
  <si>
    <t>EOCB0111</t>
  </si>
  <si>
    <t>EOCB0208</t>
  </si>
  <si>
    <t>EOCB0209</t>
  </si>
  <si>
    <t>EOCB0210</t>
  </si>
  <si>
    <t>EOCB0211</t>
  </si>
  <si>
    <t>EOCB0310</t>
  </si>
  <si>
    <t>EOCB0311</t>
  </si>
  <si>
    <t>EOCE0111</t>
  </si>
  <si>
    <t>EOCE0211</t>
  </si>
  <si>
    <t>EOCH0108</t>
  </si>
  <si>
    <t>EOCJ0109</t>
  </si>
  <si>
    <t>EOCJ0110</t>
  </si>
  <si>
    <t>EOCJ0111</t>
  </si>
  <si>
    <t>EOCJ0211</t>
  </si>
  <si>
    <t>EOCJ0311</t>
  </si>
  <si>
    <t>FMEA0111</t>
  </si>
  <si>
    <t>FMEA0211</t>
  </si>
  <si>
    <t>FMEC0108</t>
  </si>
  <si>
    <t>FMEC0110</t>
  </si>
  <si>
    <t>FMEC0210</t>
  </si>
  <si>
    <t>FMEE0108</t>
  </si>
  <si>
    <t>FMEE0208</t>
  </si>
  <si>
    <t>FMEF0108</t>
  </si>
  <si>
    <t>FMEF0208</t>
  </si>
  <si>
    <t>FMEH0109</t>
  </si>
  <si>
    <t>FMEH0110</t>
  </si>
  <si>
    <t>FMEH0209</t>
  </si>
  <si>
    <t>FMEH0309</t>
  </si>
  <si>
    <t>FMEH0409</t>
  </si>
  <si>
    <t>HOTA0108</t>
  </si>
  <si>
    <t>HOTJ0110</t>
  </si>
  <si>
    <t>HOTJ0111</t>
  </si>
  <si>
    <t>HOTR0108</t>
  </si>
  <si>
    <t>HOTR0109</t>
  </si>
  <si>
    <t>HOTR0208</t>
  </si>
  <si>
    <t>HOTR0308</t>
  </si>
  <si>
    <t>HOTR0408</t>
  </si>
  <si>
    <t>HOTR0508</t>
  </si>
  <si>
    <t>HOTR0509</t>
  </si>
  <si>
    <t>HOTR0608</t>
  </si>
  <si>
    <t>HOTT0112</t>
  </si>
  <si>
    <t>HOTU0109</t>
  </si>
  <si>
    <t>HOTU0111</t>
  </si>
  <si>
    <t>IEXD0108</t>
  </si>
  <si>
    <t>IEXD0208</t>
  </si>
  <si>
    <t>IEXD0209</t>
  </si>
  <si>
    <t>IEXD0308</t>
  </si>
  <si>
    <t>IEXD0409</t>
  </si>
  <si>
    <t>IEXM0109</t>
  </si>
  <si>
    <t>IEXM0110</t>
  </si>
  <si>
    <t>IEXM0209</t>
  </si>
  <si>
    <t>IEXM0210</t>
  </si>
  <si>
    <t>IEXM0309</t>
  </si>
  <si>
    <t>IEXM0409</t>
  </si>
  <si>
    <t>IEXM0509</t>
  </si>
  <si>
    <t>IEXM0609</t>
  </si>
  <si>
    <t>IEXM0709</t>
  </si>
  <si>
    <t>IEXM0809</t>
  </si>
  <si>
    <t>IFCD0110</t>
  </si>
  <si>
    <t>IFCM0110</t>
  </si>
  <si>
    <t>IFCM0210</t>
  </si>
  <si>
    <t>IFCT0108</t>
  </si>
  <si>
    <t>IFCT0110</t>
  </si>
  <si>
    <t>IFCT0209</t>
  </si>
  <si>
    <t>IFCT0210</t>
  </si>
  <si>
    <t>IFCT0309</t>
  </si>
  <si>
    <t>IMAI0108</t>
  </si>
  <si>
    <t>IMAI0110</t>
  </si>
  <si>
    <t>IMAQ0108</t>
  </si>
  <si>
    <t>IMAQ0110</t>
  </si>
  <si>
    <t>IMAR0108</t>
  </si>
  <si>
    <t>IMAR0208</t>
  </si>
  <si>
    <t>IMAR0408</t>
  </si>
  <si>
    <t>IMPE0108</t>
  </si>
  <si>
    <t>IMPP0108</t>
  </si>
  <si>
    <t>IMPP0208</t>
  </si>
  <si>
    <t>IMPQ0108</t>
  </si>
  <si>
    <t>IMPQ0208</t>
  </si>
  <si>
    <t>IMSE0111</t>
  </si>
  <si>
    <t>IMST0110</t>
  </si>
  <si>
    <t>INAD0108</t>
  </si>
  <si>
    <t>INAD0109</t>
  </si>
  <si>
    <t>INAD0110</t>
  </si>
  <si>
    <t>INAD0210</t>
  </si>
  <si>
    <t>INAD0310</t>
  </si>
  <si>
    <t>INAE0109</t>
  </si>
  <si>
    <t>INAE0209</t>
  </si>
  <si>
    <t>INAF0108</t>
  </si>
  <si>
    <t>INAF0109</t>
  </si>
  <si>
    <t>INAH0109</t>
  </si>
  <si>
    <t>INAH0210</t>
  </si>
  <si>
    <t>INAH0310</t>
  </si>
  <si>
    <t>INAI0108</t>
  </si>
  <si>
    <t>INAI0208</t>
  </si>
  <si>
    <t>INAJ0109</t>
  </si>
  <si>
    <t>INAK0109</t>
  </si>
  <si>
    <t>INAK0209</t>
  </si>
  <si>
    <t>INAQ0108</t>
  </si>
  <si>
    <t>INAV0109</t>
  </si>
  <si>
    <t>MAMA0109</t>
  </si>
  <si>
    <t>MAMA0110</t>
  </si>
  <si>
    <t>MAMA0209</t>
  </si>
  <si>
    <t>MAMA0210</t>
  </si>
  <si>
    <t>MAMA0309</t>
  </si>
  <si>
    <t>MAMA0310</t>
  </si>
  <si>
    <t>MAMB0210</t>
  </si>
  <si>
    <t>MAMD0109</t>
  </si>
  <si>
    <t>MAMD0209</t>
  </si>
  <si>
    <t>MAMR0108</t>
  </si>
  <si>
    <t>MAMR0208</t>
  </si>
  <si>
    <t>EOCO0108</t>
  </si>
  <si>
    <t>MAMR0308</t>
  </si>
  <si>
    <t>MAMR0408</t>
  </si>
  <si>
    <t>MAMS0108</t>
  </si>
  <si>
    <t>MAPB0112</t>
  </si>
  <si>
    <t>MAPN0108</t>
  </si>
  <si>
    <t>MAPN0109</t>
  </si>
  <si>
    <t>MAPN0110</t>
  </si>
  <si>
    <t>MAPN0111</t>
  </si>
  <si>
    <t>MAPN0112</t>
  </si>
  <si>
    <t>MAPN0210</t>
  </si>
  <si>
    <t>MAPN0211</t>
  </si>
  <si>
    <t>MAPN0212</t>
  </si>
  <si>
    <t>MAPN0310</t>
  </si>
  <si>
    <t>MAPN0312</t>
  </si>
  <si>
    <t>MAPN0410</t>
  </si>
  <si>
    <t>MAPU0108</t>
  </si>
  <si>
    <t>MAPU0109</t>
  </si>
  <si>
    <t>MAPU0110</t>
  </si>
  <si>
    <t>MAPU0112</t>
  </si>
  <si>
    <t>MAPU0209</t>
  </si>
  <si>
    <t>MAPU0309</t>
  </si>
  <si>
    <t>MAPU0409</t>
  </si>
  <si>
    <t>QUIE0108</t>
  </si>
  <si>
    <t>QUIE0208</t>
  </si>
  <si>
    <t>QUIE0308</t>
  </si>
  <si>
    <t>QUIE0408</t>
  </si>
  <si>
    <t>QUIM0109</t>
  </si>
  <si>
    <t>QUIM0309</t>
  </si>
  <si>
    <t>QUIO0109</t>
  </si>
  <si>
    <t>QUIO0110</t>
  </si>
  <si>
    <t>QUIO0112</t>
  </si>
  <si>
    <t>QUIT0109</t>
  </si>
  <si>
    <t>QUIT0209</t>
  </si>
  <si>
    <t>QUIT0309</t>
  </si>
  <si>
    <t>SANT0108</t>
  </si>
  <si>
    <t>SANT0208</t>
  </si>
  <si>
    <t>SEAD0111</t>
  </si>
  <si>
    <t>SEAD0112</t>
  </si>
  <si>
    <t>SEAD0211</t>
  </si>
  <si>
    <t>SEAD0212</t>
  </si>
  <si>
    <t>SEAD0411</t>
  </si>
  <si>
    <t>SEAD0412</t>
  </si>
  <si>
    <t>SEAG0108</t>
  </si>
  <si>
    <t>SEAG0110</t>
  </si>
  <si>
    <t>SEAG0209</t>
  </si>
  <si>
    <t>SEAG0210</t>
  </si>
  <si>
    <t>SEAG0212</t>
  </si>
  <si>
    <t>SSCB0209</t>
  </si>
  <si>
    <t>SSCG0111</t>
  </si>
  <si>
    <t>SSCI0109</t>
  </si>
  <si>
    <t>SSCI0212</t>
  </si>
  <si>
    <t>SSCI0312</t>
  </si>
  <si>
    <t>SSCI0412</t>
  </si>
  <si>
    <t>SSCM0108</t>
  </si>
  <si>
    <t>SSCS0108</t>
  </si>
  <si>
    <t>SSCS0208</t>
  </si>
  <si>
    <t>TCPC0109</t>
  </si>
  <si>
    <t>TCPC0212</t>
  </si>
  <si>
    <t>TCPF0109</t>
  </si>
  <si>
    <t>TCPF0110</t>
  </si>
  <si>
    <t>TCPF0111</t>
  </si>
  <si>
    <t>TCPF0112</t>
  </si>
  <si>
    <t>TCPF0209</t>
  </si>
  <si>
    <t>TCPF0212</t>
  </si>
  <si>
    <t>TCPF0309</t>
  </si>
  <si>
    <t>TCPF0512</t>
  </si>
  <si>
    <t>TCPF0612</t>
  </si>
  <si>
    <t>TCPN0109</t>
  </si>
  <si>
    <t>TCPN0112</t>
  </si>
  <si>
    <t>TCPN0212</t>
  </si>
  <si>
    <t>TCPN0312</t>
  </si>
  <si>
    <t>TCPN0512</t>
  </si>
  <si>
    <t>TCPN0612</t>
  </si>
  <si>
    <t>TCPP0110</t>
  </si>
  <si>
    <t>TCPP0212</t>
  </si>
  <si>
    <t>TCPP0312</t>
  </si>
  <si>
    <t>TCPP0612</t>
  </si>
  <si>
    <t>TCPP0712</t>
  </si>
  <si>
    <t>TMVB0111</t>
  </si>
  <si>
    <t>TMVB0211</t>
  </si>
  <si>
    <t>TMVG0109</t>
  </si>
  <si>
    <t>TMVG0209</t>
  </si>
  <si>
    <t>TMVG0210</t>
  </si>
  <si>
    <t>TMVG0309</t>
  </si>
  <si>
    <t>TMVG0310</t>
  </si>
  <si>
    <t>TMVG0409</t>
  </si>
  <si>
    <t>TMVI0108</t>
  </si>
  <si>
    <t>TMVI0112</t>
  </si>
  <si>
    <t>TMVI0208</t>
  </si>
  <si>
    <t>TMVL0109</t>
  </si>
  <si>
    <t>TMVL0209</t>
  </si>
  <si>
    <t>TMVL0309</t>
  </si>
  <si>
    <t>TMVL0409</t>
  </si>
  <si>
    <t>TMVL0509</t>
  </si>
  <si>
    <t>TMVO0109</t>
  </si>
  <si>
    <t>TMVO0112</t>
  </si>
  <si>
    <t>TMVO0212</t>
  </si>
  <si>
    <t>TMVU0110</t>
  </si>
  <si>
    <t>TMVU0111</t>
  </si>
  <si>
    <t>TMVU0112</t>
  </si>
  <si>
    <t>TMVU0210</t>
  </si>
  <si>
    <t>TMVU0211</t>
  </si>
  <si>
    <t>TMVU0212</t>
  </si>
  <si>
    <t>TMVU0311</t>
  </si>
  <si>
    <t>VICF0109</t>
  </si>
  <si>
    <t>VICF0110</t>
  </si>
  <si>
    <t>VICF0209</t>
  </si>
  <si>
    <t>VICF0210</t>
  </si>
  <si>
    <t>VICF0411</t>
  </si>
  <si>
    <t>VICI0109</t>
  </si>
  <si>
    <t>VICI0110</t>
  </si>
  <si>
    <t>VICI0112</t>
  </si>
  <si>
    <t>VICI0412</t>
  </si>
  <si>
    <t>dur. modulos teoricos</t>
  </si>
  <si>
    <t>nivel</t>
  </si>
  <si>
    <t>Modulo de inglés</t>
  </si>
  <si>
    <t>no</t>
  </si>
  <si>
    <t>si</t>
  </si>
  <si>
    <t>Proyectos de instalación y amueblamiento</t>
  </si>
  <si>
    <t>nivel Modulo de inglés</t>
  </si>
  <si>
    <t>INGLES</t>
  </si>
  <si>
    <t>COMP CLAVE</t>
  </si>
  <si>
    <t>FCOV26</t>
  </si>
  <si>
    <t>FCOV27</t>
  </si>
  <si>
    <r>
      <t xml:space="preserve">Código del certificado
</t>
    </r>
    <r>
      <rPr>
        <sz val="6"/>
        <color indexed="12"/>
        <rFont val="Arial"/>
        <family val="2"/>
      </rPr>
      <t>(Seleccionar el código de entre los que constan en la lista desplegable que aparece al situarse en la casilla)</t>
    </r>
  </si>
  <si>
    <r>
      <t xml:space="preserve">5.3.- </t>
    </r>
    <r>
      <rPr>
        <b/>
        <i/>
        <sz val="10"/>
        <rFont val="Arial"/>
        <family val="2"/>
      </rPr>
      <t>Formación básica</t>
    </r>
    <r>
      <rPr>
        <sz val="10"/>
        <rFont val="Arial"/>
        <family val="2"/>
      </rPr>
      <t xml:space="preserve"> (obligatoria para certificados de nivel I).</t>
    </r>
    <r>
      <rPr>
        <sz val="7"/>
        <rFont val="Arial"/>
        <family val="2"/>
      </rPr>
      <t xml:space="preserve"> NOTA: deberá impartirse formación en los 4 apartados. </t>
    </r>
  </si>
  <si>
    <r>
      <t xml:space="preserve">5.3.- </t>
    </r>
    <r>
      <rPr>
        <b/>
        <i/>
        <sz val="10"/>
        <rFont val="Arial"/>
        <family val="2"/>
      </rPr>
      <t>Formación básica</t>
    </r>
    <r>
      <rPr>
        <sz val="10"/>
        <rFont val="Arial"/>
        <family val="2"/>
      </rPr>
      <t xml:space="preserve"> (obligatoria para certificados de nivel I).</t>
    </r>
    <r>
      <rPr>
        <sz val="7"/>
        <rFont val="Arial"/>
        <family val="2"/>
      </rPr>
      <t xml:space="preserve"> NOTA: deberá impartirse formación en los 4 apartados.</t>
    </r>
  </si>
  <si>
    <r>
      <t xml:space="preserve">a) Tecnologías de la información y comunicación </t>
    </r>
    <r>
      <rPr>
        <b/>
        <sz val="10"/>
        <color indexed="10"/>
        <rFont val="Arial"/>
        <family val="2"/>
      </rPr>
      <t>(mín. 30 horas)</t>
    </r>
  </si>
  <si>
    <r>
      <t xml:space="preserve">b) Conservación, protección y mejora de la calidad del medio ambiente </t>
    </r>
    <r>
      <rPr>
        <b/>
        <sz val="10"/>
        <color indexed="10"/>
        <rFont val="Arial"/>
        <family val="2"/>
      </rPr>
      <t>(mín. 4 horas)</t>
    </r>
  </si>
  <si>
    <r>
      <t>c) Promoción de la igualdad entre hombres y mujeres y no discriminación por razón de sexo, raza u origen étnico, religión o convicciones, discapacidad, edad u orientación sexual</t>
    </r>
    <r>
      <rPr>
        <b/>
        <sz val="10"/>
        <color indexed="10"/>
        <rFont val="Arial"/>
        <family val="2"/>
      </rPr>
      <t xml:space="preserve"> (mín. 4 horas)</t>
    </r>
  </si>
  <si>
    <r>
      <t>d) Internacionalización de la empresa, el emprendimiento, la innovación y el desarrollo tecnológico de los procesos productivos</t>
    </r>
    <r>
      <rPr>
        <b/>
        <sz val="10"/>
        <color indexed="10"/>
        <rFont val="Arial"/>
        <family val="2"/>
      </rPr>
      <t xml:space="preserve"> (mín. 4 horas)</t>
    </r>
  </si>
  <si>
    <r>
      <t xml:space="preserve">e) Prevención de riesgos laborales correspondiente a la ocupación a desempeñar, teniéndose en cuenta, en su caso, los contenidos recogidos en el correspondiente certificado de profesionalidad </t>
    </r>
    <r>
      <rPr>
        <b/>
        <sz val="10"/>
        <color indexed="10"/>
        <rFont val="Arial"/>
        <family val="2"/>
      </rPr>
      <t xml:space="preserve">(mín. 30 horas) </t>
    </r>
  </si>
  <si>
    <r>
      <t>f) Inserción laboral y técnicas de búsqueda de empleo</t>
    </r>
    <r>
      <rPr>
        <b/>
        <sz val="10"/>
        <color indexed="10"/>
        <rFont val="Arial"/>
        <family val="2"/>
      </rPr>
      <t xml:space="preserve"> (mín. 15 horas) </t>
    </r>
  </si>
  <si>
    <r>
      <t xml:space="preserve">c) Promoción de la igualdad entre hombres y mujeres y no discriminación por razón de sexo, raza u origen étnico, religión o convicciones, discapacidad, edad u orientación sexual </t>
    </r>
    <r>
      <rPr>
        <b/>
        <sz val="10"/>
        <color indexed="10"/>
        <rFont val="Arial"/>
        <family val="2"/>
      </rPr>
      <t>(mín. 4 horas)</t>
    </r>
  </si>
  <si>
    <r>
      <t>Certificado de profesionalidad (15 alumnos/as por certificado)
(</t>
    </r>
    <r>
      <rPr>
        <b/>
        <sz val="6"/>
        <rFont val="Arial"/>
        <family val="2"/>
      </rPr>
      <t>Se rellena automáticamente al seleccionar el Código correspondiente)</t>
    </r>
  </si>
  <si>
    <r>
      <t xml:space="preserve">Certificado de profesionalidad 
</t>
    </r>
    <r>
      <rPr>
        <b/>
        <sz val="6"/>
        <rFont val="Arial"/>
        <family val="2"/>
      </rPr>
      <t>(Se rellena automáticamente al seleccionar el Código correspondiente)</t>
    </r>
  </si>
  <si>
    <t>Certif. prof. Complem.:</t>
  </si>
  <si>
    <r>
      <t>Segundo certificado principal:</t>
    </r>
    <r>
      <rPr>
        <sz val="10"/>
        <rFont val="Arial"/>
        <family val="2"/>
      </rPr>
      <t xml:space="preserve"> </t>
    </r>
  </si>
  <si>
    <r>
      <t xml:space="preserve">NOTA: </t>
    </r>
    <r>
      <rPr>
        <b/>
        <sz val="7"/>
        <rFont val="Arial"/>
        <family val="2"/>
      </rPr>
      <t xml:space="preserve">En el caso de que se haya solicitado especialidades consistentes en certificados </t>
    </r>
    <r>
      <rPr>
        <b/>
        <u/>
        <sz val="7"/>
        <rFont val="Arial"/>
        <family val="2"/>
      </rPr>
      <t>de nivel 1</t>
    </r>
    <r>
      <rPr>
        <sz val="7"/>
        <rFont val="Arial"/>
        <family val="2"/>
      </rPr>
      <t xml:space="preserve"> (se haya programado un certificado de profesionalidad principal de nivel 1, en el apartado 5.1), </t>
    </r>
    <r>
      <rPr>
        <b/>
        <sz val="7"/>
        <rFont val="Arial"/>
        <family val="2"/>
      </rPr>
      <t xml:space="preserve">deberá </t>
    </r>
    <r>
      <rPr>
        <b/>
        <u/>
        <sz val="7"/>
        <rFont val="Arial"/>
        <family val="2"/>
      </rPr>
      <t>obligatoriamente programarse</t>
    </r>
    <r>
      <rPr>
        <b/>
        <sz val="7"/>
        <rFont val="Arial"/>
        <family val="2"/>
      </rPr>
      <t xml:space="preserve"> la impartición de las </t>
    </r>
    <r>
      <rPr>
        <b/>
        <u/>
        <sz val="7"/>
        <rFont val="Arial"/>
        <family val="2"/>
      </rPr>
      <t>Competencias Clave correspondientes</t>
    </r>
    <r>
      <rPr>
        <sz val="7"/>
        <rFont val="Arial"/>
        <family val="2"/>
      </rPr>
      <t xml:space="preserve">, a través de las cuales el alumnado cumpla en requisito de  acceso al Certificado de Profesionalidad Complementario, de nivel 2, que se haya programado en el apartado 5.2 . </t>
    </r>
  </si>
  <si>
    <r>
      <t xml:space="preserve">NOTA: </t>
    </r>
    <r>
      <rPr>
        <b/>
        <sz val="7"/>
        <rFont val="Arial"/>
        <family val="2"/>
      </rPr>
      <t xml:space="preserve">En el caso de que se haya solicitado especialidades consistentes en certificados </t>
    </r>
    <r>
      <rPr>
        <b/>
        <u/>
        <sz val="7"/>
        <rFont val="Arial"/>
        <family val="2"/>
      </rPr>
      <t>de nivel 1</t>
    </r>
    <r>
      <rPr>
        <sz val="7"/>
        <rFont val="Arial"/>
        <family val="2"/>
      </rPr>
      <t xml:space="preserve"> (se haya programado un certificado de profesionalidad principal de nivel 1, en el apartado 5.1), </t>
    </r>
    <r>
      <rPr>
        <b/>
        <sz val="7"/>
        <rFont val="Arial"/>
        <family val="2"/>
      </rPr>
      <t xml:space="preserve">deberá </t>
    </r>
    <r>
      <rPr>
        <b/>
        <u/>
        <sz val="7"/>
        <rFont val="Arial"/>
        <family val="2"/>
      </rPr>
      <t>obligatoriamente programarse</t>
    </r>
    <r>
      <rPr>
        <b/>
        <sz val="7"/>
        <rFont val="Arial"/>
        <family val="2"/>
      </rPr>
      <t xml:space="preserve"> la impartición de las </t>
    </r>
    <r>
      <rPr>
        <b/>
        <u/>
        <sz val="7"/>
        <rFont val="Arial"/>
        <family val="2"/>
      </rPr>
      <t>Competencias Clave correspondientes</t>
    </r>
    <r>
      <rPr>
        <sz val="7"/>
        <rFont val="Arial"/>
        <family val="2"/>
      </rPr>
      <t>, a través de las cuales el alumnado cumpla en requisito de  acceso al Certificado de Profesionalidad Complementario, de nivel 2, que se haya programado en el apartado 5.2 .</t>
    </r>
  </si>
  <si>
    <t>a) En el caso de entidades locales, sus organismos autónomos y entidades dependientes o asimiladas a las mismas, se aportará acuerdo de nombramiento de quien ostente su representación, publicada, en su caso, en el diario oficial correspondiente o certificación del Secretario/a.</t>
  </si>
  <si>
    <t>c) En el caso de asociaciones, fundaciones y otras entidades sin ánimo de lucro, además de lo indicado en el punto b), deberá remitirse escritura pública de constitución y estatutos debidamente inscritos en el registro correspondiente que acrediten su condición de entidades sin ánimo de lucro.</t>
  </si>
  <si>
    <t>1º Certificado actualizado de estar al corriente de sus obligaciones tributarias, expedido por la Agencia Estatal de Administración Tributaria.</t>
  </si>
  <si>
    <t xml:space="preserve">2º Certificado actualizado de estar al corriente de obligaciones con la Seguridad Social, expedido por la Tesorería General de la Seguridad Social. </t>
  </si>
  <si>
    <t xml:space="preserve">3º Certificado actualizado de estar al corriente de sus obligaciones con la Administración de la Comunidad Autónoma de Cantabria, expedido por la Agencia Cántabra de Administración Tributaria. </t>
  </si>
  <si>
    <t xml:space="preserve">2º sobre otras subvenciones o ayudas solicitadas o concedidas concurrentes con la que es objeto de solicitud. </t>
  </si>
  <si>
    <t xml:space="preserve">a) En el caso de titularidad privada, escritura pública de cesión para uso público por un plazo no inferior a veinticinco años.  </t>
  </si>
  <si>
    <t xml:space="preserve">b) No será necesaria la aportación de escritura de cesión cuando el titular de los bienes sea una de las entidades señaladas en el artículo 3.1.a, o cualquier otra Administración Pública, o así lo estime el Servicio Cántabro de Empleo por el carácter social de la obra o servicio a realizar. En estos casos, será suficiente con una autorización de los titulares para la actuación de la Escuela Taller y/o Casas de Oficios, o la certificación del Secretario/a si el titular es la propia entidad. </t>
  </si>
  <si>
    <t xml:space="preserve">En el caso de entidades locales o dependientes de una entidad local, deberá aportarse certificado del secretario/a donde se acredite que no es necesaria ninguna autorización administrativa para elaborar el producto o prestar el servicio, o que se dispone de ella. </t>
  </si>
  <si>
    <t>Código (FCOV26, FCOV27):</t>
  </si>
  <si>
    <r>
      <t xml:space="preserve">NOTA: Cada especialidad formativa deberá corresponderse con un certificado de profesionalidad completo de nivel 1 o nivel 2, </t>
    </r>
    <r>
      <rPr>
        <u/>
        <sz val="6"/>
        <color rgb="FFFF0000"/>
        <rFont val="Arial"/>
        <family val="2"/>
      </rPr>
      <t>no pueden indicarse C.P.s de nivel 3 en el apdo 5.1</t>
    </r>
    <r>
      <rPr>
        <sz val="6"/>
        <rFont val="Arial"/>
        <family val="2"/>
      </rPr>
      <t xml:space="preserve"> </t>
    </r>
  </si>
  <si>
    <r>
      <t xml:space="preserve">NOTA: </t>
    </r>
    <r>
      <rPr>
        <b/>
        <sz val="6"/>
        <rFont val="Arial"/>
        <family val="2"/>
      </rPr>
      <t>En el caso de que se haya solicitado especialidades consistentes en certificados de nivel 1</t>
    </r>
    <r>
      <rPr>
        <sz val="6"/>
        <rFont val="Arial"/>
        <family val="2"/>
      </rPr>
      <t xml:space="preserve"> (se haya programado un certificado de profesionalidad principal de nivel 1, en el apartado 5.1), </t>
    </r>
    <r>
      <rPr>
        <b/>
        <sz val="6"/>
        <rFont val="Arial"/>
        <family val="2"/>
      </rPr>
      <t xml:space="preserve">deberá obligatoriamente programarse la impartición un segundo certificado de profesionalidad </t>
    </r>
    <r>
      <rPr>
        <b/>
        <u/>
        <sz val="6"/>
        <rFont val="Arial"/>
        <family val="2"/>
      </rPr>
      <t>completo</t>
    </r>
    <r>
      <rPr>
        <b/>
        <sz val="6"/>
        <rFont val="Arial"/>
        <family val="2"/>
      </rPr>
      <t>, de nivel 2 de la misma área profesional</t>
    </r>
    <r>
      <rPr>
        <sz val="6"/>
        <rFont val="Arial"/>
        <family val="2"/>
      </rPr>
      <t xml:space="preserve">, para el mismo grupo de alumnos/as; En el caso de que no exista certificado de profesionalidad de nivel 2 en la misma área profesional a la que pertenezca el certificado de nivel 1 objeto de solicitud, deberá programarse un certificado de profesionalidad de nivel 2 de la misma familia profesional; en este último caso, el proyecto contendrá las previsiones necesarias para facilitar que el alumnado que supere el certificado de nivel 1 pueda acceder al certificado de nivel 2.  </t>
    </r>
    <r>
      <rPr>
        <u/>
        <sz val="6"/>
        <color rgb="FFFF0000"/>
        <rFont val="Arial"/>
        <family val="2"/>
      </rPr>
      <t>No pueden indicarse C.P.s de nivel 3 en el apdo 5.2</t>
    </r>
  </si>
  <si>
    <t>* Que la citada Entidad no incurre en ninguna de la circunstancias que impiden obtener la condición de beneficiario, de acuerdo con lo dispuesto en el artículo 13 de la Ley 38/2003, de 17 de noviembre, General de Subvenciones, y artículo 12 de la Ley de Cantabria 10/2006, de 17 de julio, de Subvenciones de Cantabria. 
* Que se compromete a aportar, en papel y soporte físico digital, cuando le sea requerido por el Servicio Cántabro de Empleo, el plan de prevención de riesgos laborales actualizado al proyecto concedido, evaluación de los riesgos y planificación de la actividad preventiva, como se indica en el artículo 16 de la Ley 31/1995, de 8 de noviembre, de Prevención de Riesgos Laborales, para aquellas instalaciones nuevas, o informe sobre las actuaciones de la planificación preventiva realizadas durante el ejercicio anterior.
* Que se compromete a aportar, en el plazo de UN MES desde la notificación del acuerdo de concesión, certificado del secretario o secretario-interventor u órgano equivalente de la entidad beneficiaria, acreditativo de la normativa laboral aplicable en la misma, adjuntando el calendario laboral y el convenio colectivo aplicable.
* Que posee las autorizaciones necesarias de las personas cuyos datos se derivan de la solicitud para el tratamiento de los mismos, a los efectos del Reglamento General de Protección de Datos.
* Que se tiene solvencia para cumplir con las obligaciones establecidas en el Reglamento General de Protección de Datos.
* Que son plenamente veraces los datos aportados y los documentos que se acompañan.
* Que los datos de la cuenta bancaria (IBAN) para el ingreso de la subvención, en caso de concesión, son los siguientes:</t>
  </si>
  <si>
    <r>
      <t>b) En el caso de fundaciones, asociaciones y otras entidades sin ánimo de lucro, se aportará certificación del órgano competente en el que conste el apoderamiento, a estos efectos, de la persona que deba representarla.</t>
    </r>
    <r>
      <rPr>
        <sz val="9"/>
        <color indexed="10"/>
        <rFont val="Arial"/>
        <family val="2"/>
      </rPr>
      <t xml:space="preserve"> </t>
    </r>
  </si>
  <si>
    <t>1º  la financiación de aquella parte del coste del proyecto que no subvencione el Servicio Cántabro de Empleo (deberá constar toda la aportación de la entidad, de acuerdo a lo indicado en el apartado 8 del anexo 2.1, no únicamente la aportación de la entidad de uno o varios de los módulos, pero no todos) y</t>
  </si>
  <si>
    <t xml:space="preserve">de acuerdo con la Orden HAC/44/2016, de 26 de septiembre, y la Orden EPS/09/2019, de 18 de octubre, por las que se establecen las bases reguladoras y se convocan para el año 2019 las subvenciones en el ámbito de los programas de Escuelas Taller y Casas de Oficios, y demás normativa aplicable: </t>
  </si>
  <si>
    <t>El ámbito territorial indicado en este apartado 1 del proyecto constituirá el ámbito territorial mínimo sobre el cual se hará el sondeo por la correspondiente oficina de empleo, de cara a la selección del alumnado. 
Aplicada la regla anterior podrá ampliarse el ámbito geográfico del sondeo si no hay suficientes demandantes preseleccionados/as, en cuyo caso:
a) Se ampliará el sondeo a los municipios limítrofes, aun siendo éstos de diferentes UAG. Y de ser necesario se ampliará, además, a todo el ámbito de la oficina de empleo gestora de la oferta.
b) Si con la ampliación llevada a cabo no existieran aún suficientes demandantes preseleccionados/as, se ampliará el sondeo a nivel regional.</t>
  </si>
  <si>
    <t>En el caso de que el alumnado vaya a realizar actividades de obra/servicio en organizaciones como residencias (certificado de profesionalidad "Atención Sociosanitaria a personas dependientes en Instituciones Sociales"), deberá remitirse autorización/compromiso de la dirección de la/s Residencia/s y/o Centro/s de Día, para que el alumnado realice la obra/servicio en la/s misma/s; En el citado documento deberá incluirse 1º que tal/tales Residencia/s y/o Centro/s de Día tiene/n plazas concertadas, 2º que las actividades, la obra/servicio, que realice el alumnado se centrarán exclusivamente en los beneficiarios de dichas plazas, y 3º que la incorporación del alumnado en tal/tales residencias/centros de día en ningún caso supondrá minoración en la plantilla de personal propio de la/s misma/s.</t>
  </si>
  <si>
    <r>
      <t>Introducción al Certificado de Profesionalidad (</t>
    </r>
    <r>
      <rPr>
        <b/>
        <sz val="9"/>
        <color rgb="FFFF0000"/>
        <rFont val="Arial"/>
        <family val="2"/>
      </rPr>
      <t>obligatorio</t>
    </r>
    <r>
      <rPr>
        <sz val="9"/>
        <rFont val="Arial"/>
        <family val="2"/>
      </rPr>
      <t xml:space="preserve"> </t>
    </r>
    <r>
      <rPr>
        <b/>
        <sz val="9"/>
        <color indexed="10"/>
        <rFont val="Arial"/>
        <family val="2"/>
      </rPr>
      <t>mín. 30 horas</t>
    </r>
    <r>
      <rPr>
        <sz val="9"/>
        <rFont val="Arial"/>
        <family val="2"/>
      </rPr>
      <t>, a impartir al inicio de la Escuela Taller)</t>
    </r>
  </si>
  <si>
    <t>5.6.- Introducción al Certificado de Profesionalidad / Repaso  / Formación transversal opcional</t>
  </si>
  <si>
    <r>
      <t>Introducción al Certificado de Profesionalidad (</t>
    </r>
    <r>
      <rPr>
        <b/>
        <sz val="9"/>
        <color rgb="FFFF0000"/>
        <rFont val="Arial"/>
        <family val="2"/>
      </rPr>
      <t xml:space="preserve">obligatorio mín. </t>
    </r>
    <r>
      <rPr>
        <b/>
        <sz val="9"/>
        <color indexed="10"/>
        <rFont val="Arial"/>
        <family val="2"/>
      </rPr>
      <t>30 horas</t>
    </r>
    <r>
      <rPr>
        <sz val="9"/>
        <rFont val="Arial"/>
        <family val="2"/>
      </rPr>
      <t>, a impartir al inicio de la Escuela Taller)</t>
    </r>
  </si>
  <si>
    <r>
      <t>Repaso  (</t>
    </r>
    <r>
      <rPr>
        <b/>
        <sz val="9"/>
        <color rgb="FFFF0000"/>
        <rFont val="Arial"/>
        <family val="2"/>
      </rPr>
      <t>obligatorio mín. 10 horas;</t>
    </r>
    <r>
      <rPr>
        <sz val="9"/>
        <rFont val="Arial"/>
        <family val="2"/>
      </rPr>
      <t xml:space="preserve"> los alumnos que suspendan los exámenes finales de los módulos del C.P. y/o de Competencias Clave dedicarán todas o parte de esas horas a realizar los correspondientes exámenes de recuperación)</t>
    </r>
  </si>
  <si>
    <r>
      <t>Repaso  (</t>
    </r>
    <r>
      <rPr>
        <b/>
        <sz val="9"/>
        <color rgb="FFFF0000"/>
        <rFont val="Arial"/>
        <family val="2"/>
      </rPr>
      <t>obligatorio mín. 10 horas</t>
    </r>
    <r>
      <rPr>
        <sz val="9"/>
        <rFont val="Arial"/>
        <family val="2"/>
      </rPr>
      <t>; los alumnos que suspendan los exámenes finales de los módulos del C.P. y/o de Competencias Clave dedicarán todas o parte de esas horas a realizar los correspondientes exámenes de recuperación)</t>
    </r>
  </si>
  <si>
    <t>A determinar por el Servicio Cántabro de Empleo (artículo 7.2.h de la Orden EPS/09/2019, de 18 de octubre)</t>
  </si>
  <si>
    <r>
      <t>g) Proyecto FOLM</t>
    </r>
    <r>
      <rPr>
        <b/>
        <sz val="10"/>
        <color indexed="10"/>
        <rFont val="Arial"/>
        <family val="2"/>
      </rPr>
      <t xml:space="preserve"> (100 horas, a reservar obligatoriamente por la Escuela Taller, en la primera fase) </t>
    </r>
  </si>
  <si>
    <r>
      <rPr>
        <b/>
        <sz val="6"/>
        <rFont val="Arial"/>
        <family val="2"/>
      </rPr>
      <t>Las entidades promotoras de proyectos de Escuelas Taller deberán reservar 100 horas correspondientes a la primera fase</t>
    </r>
    <r>
      <rPr>
        <sz val="6"/>
        <rFont val="Arial"/>
        <family val="2"/>
      </rPr>
      <t>,</t>
    </r>
    <r>
      <rPr>
        <b/>
        <sz val="6"/>
        <rFont val="Arial"/>
        <family val="2"/>
      </rPr>
      <t xml:space="preserve"> a la participación del alumnado en actividades externas o en proyectos en que el Servicio Cántabro de Empleo participe</t>
    </r>
    <r>
      <rPr>
        <sz val="6"/>
        <rFont val="Arial"/>
        <family val="2"/>
      </rPr>
      <t>. La participación en estas actividades o proyectos será voluntaria para el alumnado, que seguirá percibiendo las becas a que tenga derecho, pero la Entidad deberá contemplarlo obligatoriamente, la reserva de tales horas, en la primera fase, en el proyecto que presente.</t>
    </r>
  </si>
  <si>
    <r>
      <t xml:space="preserve">Las entidades promotoras de proyectos de Escuelas Taller deberán reservar 100 horas correspondientes a la primera fase, a la participación del alumnado en actividades externas o en proyectos en que el Servicio Cántabro de Empleo participe. </t>
    </r>
    <r>
      <rPr>
        <sz val="6"/>
        <rFont val="Arial"/>
        <family val="2"/>
      </rPr>
      <t>La participación en estas actividades o proyectos será voluntaria para el alumnado, que seguirá percibiendo las becas a que tenga derecho, pero la Entidad deberá contemplarlo obligatoriamente, la reserva de tales horas, en la primera fase, en el proyecto que presente.</t>
    </r>
  </si>
  <si>
    <r>
      <t xml:space="preserve">Total Módulo A
</t>
    </r>
    <r>
      <rPr>
        <sz val="6"/>
        <rFont val="Arial"/>
        <family val="2"/>
      </rPr>
      <t xml:space="preserve">Nota: Aparecerá un mensaje de ERROR en cualquiera de las 2 casillas de la derecha mientras ese </t>
    </r>
    <r>
      <rPr>
        <u/>
        <sz val="6"/>
        <rFont val="Arial"/>
        <family val="2"/>
      </rPr>
      <t>TOTAL MÓDULO A Financiación Solicitada al SCE</t>
    </r>
    <r>
      <rPr>
        <sz val="6"/>
        <rFont val="Arial"/>
        <family val="2"/>
      </rPr>
      <t xml:space="preserve">, </t>
    </r>
    <r>
      <rPr>
        <b/>
        <sz val="6"/>
        <rFont val="Arial"/>
        <family val="2"/>
      </rPr>
      <t>para cada una de las fases</t>
    </r>
    <r>
      <rPr>
        <sz val="6"/>
        <rFont val="Arial"/>
        <family val="2"/>
      </rPr>
      <t xml:space="preserve">, no sea exactamente </t>
    </r>
    <r>
      <rPr>
        <b/>
        <sz val="8"/>
        <color rgb="FF00B050"/>
        <rFont val="Arial"/>
        <family val="2"/>
      </rPr>
      <t>25920</t>
    </r>
    <r>
      <rPr>
        <sz val="6"/>
        <rFont val="Arial"/>
        <family val="2"/>
      </rPr>
      <t xml:space="preserve"> euros, si estáis solicitando </t>
    </r>
    <r>
      <rPr>
        <b/>
        <sz val="8"/>
        <color rgb="FF00B050"/>
        <rFont val="Arial"/>
        <family val="2"/>
      </rPr>
      <t>1 especialidad</t>
    </r>
    <r>
      <rPr>
        <sz val="6"/>
        <rFont val="Arial"/>
        <family val="2"/>
      </rPr>
      <t xml:space="preserve">, ó </t>
    </r>
    <r>
      <rPr>
        <b/>
        <sz val="8"/>
        <color theme="3" tint="0.39997558519241921"/>
        <rFont val="Arial"/>
        <family val="2"/>
      </rPr>
      <t>51840</t>
    </r>
    <r>
      <rPr>
        <sz val="6"/>
        <rFont val="Arial"/>
        <family val="2"/>
      </rPr>
      <t xml:space="preserve"> euros, si estáis solicitando </t>
    </r>
    <r>
      <rPr>
        <b/>
        <sz val="8"/>
        <color theme="3" tint="0.39997558519241921"/>
        <rFont val="Arial"/>
        <family val="2"/>
      </rPr>
      <t>2 especialidades.</t>
    </r>
  </si>
  <si>
    <r>
      <t xml:space="preserve">Total Módulo B
</t>
    </r>
    <r>
      <rPr>
        <sz val="6"/>
        <rFont val="Arial"/>
        <family val="2"/>
      </rPr>
      <t xml:space="preserve">Nota: Aparecerá un mensaje de ERROR en la casilla de la derecha, de </t>
    </r>
    <r>
      <rPr>
        <u/>
        <sz val="6"/>
        <rFont val="Arial"/>
        <family val="2"/>
      </rPr>
      <t>TOTAL MÓDULO B Financiación Solicitada al SCE</t>
    </r>
    <r>
      <rPr>
        <sz val="6"/>
        <rFont val="Arial"/>
        <family val="2"/>
      </rPr>
      <t xml:space="preserve"> para la </t>
    </r>
    <r>
      <rPr>
        <b/>
        <sz val="8"/>
        <rFont val="Arial"/>
        <family val="2"/>
      </rPr>
      <t>1ª fase</t>
    </r>
    <r>
      <rPr>
        <sz val="6"/>
        <rFont val="Arial"/>
        <family val="2"/>
      </rPr>
      <t xml:space="preserve">, mientras que el dato no sea exactamente de </t>
    </r>
    <r>
      <rPr>
        <b/>
        <sz val="8"/>
        <color rgb="FF00B050"/>
        <rFont val="Arial"/>
        <family val="2"/>
      </rPr>
      <t>25920</t>
    </r>
    <r>
      <rPr>
        <sz val="6"/>
        <rFont val="Arial"/>
        <family val="2"/>
      </rPr>
      <t xml:space="preserve"> euros, si estáis solicitando</t>
    </r>
    <r>
      <rPr>
        <b/>
        <sz val="6"/>
        <rFont val="Arial"/>
        <family val="2"/>
      </rPr>
      <t xml:space="preserve"> </t>
    </r>
    <r>
      <rPr>
        <b/>
        <sz val="8"/>
        <color rgb="FF00B050"/>
        <rFont val="Arial"/>
        <family val="2"/>
      </rPr>
      <t>1 especialidad</t>
    </r>
    <r>
      <rPr>
        <sz val="6"/>
        <rFont val="Arial"/>
        <family val="2"/>
      </rPr>
      <t xml:space="preserve">, ó </t>
    </r>
    <r>
      <rPr>
        <b/>
        <sz val="8"/>
        <color theme="3" tint="0.39997558519241921"/>
        <rFont val="Arial"/>
        <family val="2"/>
      </rPr>
      <t>51840</t>
    </r>
    <r>
      <rPr>
        <sz val="6"/>
        <rFont val="Arial"/>
        <family val="2"/>
      </rPr>
      <t xml:space="preserve"> euros, si estáis solicitando</t>
    </r>
    <r>
      <rPr>
        <b/>
        <sz val="6"/>
        <rFont val="Arial"/>
        <family val="2"/>
      </rPr>
      <t xml:space="preserve"> </t>
    </r>
    <r>
      <rPr>
        <b/>
        <sz val="8"/>
        <color theme="3" tint="0.39997558519241921"/>
        <rFont val="Arial"/>
        <family val="2"/>
      </rPr>
      <t>2 especialidades</t>
    </r>
    <r>
      <rPr>
        <sz val="6"/>
        <rFont val="Arial"/>
        <family val="2"/>
      </rPr>
      <t xml:space="preserve">; igualmente aparecerá un mensaje de ERROR en la casilla de la derecha, de </t>
    </r>
    <r>
      <rPr>
        <u/>
        <sz val="6"/>
        <rFont val="Arial"/>
        <family val="2"/>
      </rPr>
      <t>TOTAL MÓDULO B Financiación Solicitada al SCE</t>
    </r>
    <r>
      <rPr>
        <sz val="6"/>
        <rFont val="Arial"/>
        <family val="2"/>
      </rPr>
      <t xml:space="preserve"> para la </t>
    </r>
    <r>
      <rPr>
        <b/>
        <sz val="8"/>
        <rFont val="Arial"/>
        <family val="2"/>
      </rPr>
      <t>2ª fase</t>
    </r>
    <r>
      <rPr>
        <sz val="6"/>
        <rFont val="Arial"/>
        <family val="2"/>
      </rPr>
      <t>, mientras que el dato no sea exactamente de</t>
    </r>
    <r>
      <rPr>
        <b/>
        <sz val="8"/>
        <color rgb="FF00B050"/>
        <rFont val="Arial"/>
        <family val="2"/>
      </rPr>
      <t xml:space="preserve"> 13104</t>
    </r>
    <r>
      <rPr>
        <sz val="6"/>
        <rFont val="Arial"/>
        <family val="2"/>
      </rPr>
      <t xml:space="preserve"> euros, si estáis solicitando </t>
    </r>
    <r>
      <rPr>
        <b/>
        <sz val="8"/>
        <color rgb="FF00B050"/>
        <rFont val="Arial"/>
        <family val="2"/>
      </rPr>
      <t>1 especialidad</t>
    </r>
    <r>
      <rPr>
        <sz val="6"/>
        <rFont val="Arial"/>
        <family val="2"/>
      </rPr>
      <t xml:space="preserve">, ó </t>
    </r>
    <r>
      <rPr>
        <b/>
        <sz val="8"/>
        <color theme="3" tint="0.39997558519241921"/>
        <rFont val="Arial"/>
        <family val="2"/>
      </rPr>
      <t>26208</t>
    </r>
    <r>
      <rPr>
        <sz val="6"/>
        <rFont val="Arial"/>
        <family val="2"/>
      </rPr>
      <t xml:space="preserve"> euros, si estáis solicitando </t>
    </r>
    <r>
      <rPr>
        <b/>
        <sz val="8"/>
        <color theme="3" tint="0.39997558519241921"/>
        <rFont val="Arial"/>
        <family val="2"/>
      </rPr>
      <t>2 especialidades</t>
    </r>
    <r>
      <rPr>
        <sz val="6"/>
        <rFont val="Arial"/>
        <family val="2"/>
      </rPr>
      <t>.</t>
    </r>
  </si>
  <si>
    <t>Información básica sobre Protección de Datos Personales</t>
  </si>
  <si>
    <t>En cumplimiento del Reglamento General de Protección de Datos (Reglamento (UE) 2016/679 del Parlamento Europeo y del Consejo de 27 de abril de 2016), se informa:</t>
  </si>
  <si>
    <t>Tratamiento</t>
  </si>
  <si>
    <t>Gestión del Servicio de formación y cualificación para el empleo</t>
  </si>
  <si>
    <t>Responsable del tratamiento</t>
  </si>
  <si>
    <t>Director del Servicio Cántabro de Empleo; Avd. General Dávila número 87. CP 39006, Santander (Cantabria).</t>
  </si>
  <si>
    <t xml:space="preserve">Gestionar este servicio para promover la formación, cualificación profesional, recualificación y actualización permanente de las competencias profesionales facilitando la transición al empleo, ajustando la oferta formativa y la de los proveedores de formación a las necesidades del mercado de trabajo. </t>
  </si>
  <si>
    <t>Legitimación</t>
  </si>
  <si>
    <t>Órganos de control establecidos en la Ley: La Intervención General y de control financiero del Gobierno de Cantabria; La Dirección General de Servicios Jurídicos; La Intervención General de la Administración del Estado; Servicio de Contratación y Compras; El Tribunal de Cuentas. En la medida en que los fondos estén cofinanciados por la Unión Europea, los órganos correspondientes de ésta, así como, en el ámbito estatal, los organismos designados como autoridades de gestión y autoridades pagadoras de los fondos estructurales. 
Las acciones de control se ejercerán por dichos órganos de conformidad con la normativa que les es de aplicación</t>
  </si>
  <si>
    <t xml:space="preserve">Acceso, rectificación, supresión y el resto de derechos que se explican en la información adicional. </t>
  </si>
  <si>
    <t>Derechos</t>
  </si>
  <si>
    <t>Puede consultar la información adicional y detallada sobre Protección de Datos en la siguiente página web: https://www.empleacantabria.es/proteccion-de-datos</t>
  </si>
  <si>
    <t>Información adicional</t>
  </si>
  <si>
    <t>Autorizo al Servicio Cántabro de Empleo para que pueda comprobar los siguientes datos, eximiendo a la entidad que represento de la necesidad de aportarlos, de acuerdo con lo establecido en el artículo 6.2.b) de la Ley 11/2007, de 22 de junio, y manifiesto la NO OPOSICIÓN para consultar y recabar los datos necesarios para la resolución de la solicitud, a tenor del Art. 28.2 de la Ley 39/2015, de 1 de octubre.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</si>
</sst>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 ##"/>
    <numFmt numFmtId="165" formatCode="&quot;Activado&quot;;&quot;Desactivado&quot;"/>
    <numFmt numFmtId="166" formatCode="_-* #,##0.00\ [$€]_-;\-* #,##0.00\ [$€]_-;_-* &quot;-&quot;??\ [$€]_-;_-@_-"/>
    <numFmt numFmtId="167" formatCode="000\-00\-0000"/>
  </numFmts>
  <fonts count="51" x14ac:knownFonts="1">
    <font>
      <sz val="10"/>
      <name val="Arial"/>
    </font>
    <font>
      <sz val="10"/>
      <name val="Arial"/>
      <family val="2"/>
    </font>
    <font>
      <sz val="10"/>
      <name val="Arial"/>
      <family val="2"/>
    </font>
    <font>
      <b/>
      <sz val="10"/>
      <name val="Arial"/>
      <family val="2"/>
    </font>
    <font>
      <sz val="8"/>
      <name val="Arial"/>
      <family val="2"/>
    </font>
    <font>
      <b/>
      <sz val="8"/>
      <name val="Arial"/>
      <family val="2"/>
    </font>
    <font>
      <u/>
      <sz val="10"/>
      <color indexed="12"/>
      <name val="Arial"/>
      <family val="2"/>
    </font>
    <font>
      <sz val="8"/>
      <name val="Arial"/>
      <family val="2"/>
    </font>
    <font>
      <b/>
      <sz val="12"/>
      <name val="Arial"/>
      <family val="2"/>
    </font>
    <font>
      <sz val="8"/>
      <color indexed="10"/>
      <name val="Arial"/>
      <family val="2"/>
    </font>
    <font>
      <sz val="7"/>
      <color indexed="10"/>
      <name val="Arial"/>
      <family val="2"/>
    </font>
    <font>
      <b/>
      <sz val="9"/>
      <name val="Arial"/>
      <family val="2"/>
    </font>
    <font>
      <sz val="6"/>
      <name val="Arial"/>
      <family val="2"/>
    </font>
    <font>
      <b/>
      <sz val="8"/>
      <color indexed="9"/>
      <name val="Arial"/>
      <family val="2"/>
    </font>
    <font>
      <b/>
      <sz val="12"/>
      <color indexed="9"/>
      <name val="Arial"/>
      <family val="2"/>
    </font>
    <font>
      <sz val="9"/>
      <name val="Arial"/>
      <family val="2"/>
    </font>
    <font>
      <sz val="9"/>
      <name val="Arial"/>
      <family val="2"/>
    </font>
    <font>
      <b/>
      <sz val="9"/>
      <name val="Arial"/>
      <family val="2"/>
    </font>
    <font>
      <sz val="10"/>
      <name val="Arial"/>
      <family val="2"/>
    </font>
    <font>
      <b/>
      <i/>
      <sz val="9"/>
      <name val="Arial"/>
      <family val="2"/>
    </font>
    <font>
      <b/>
      <sz val="6"/>
      <name val="Arial"/>
      <family val="2"/>
    </font>
    <font>
      <i/>
      <sz val="10"/>
      <color indexed="10"/>
      <name val="Arial"/>
      <family val="2"/>
    </font>
    <font>
      <b/>
      <i/>
      <sz val="10"/>
      <color indexed="10"/>
      <name val="Arial"/>
      <family val="2"/>
    </font>
    <font>
      <sz val="8"/>
      <color indexed="81"/>
      <name val="Tahoma"/>
      <family val="2"/>
    </font>
    <font>
      <b/>
      <sz val="8"/>
      <color indexed="81"/>
      <name val="Tahoma"/>
      <family val="2"/>
    </font>
    <font>
      <i/>
      <sz val="10"/>
      <name val="Arial"/>
      <family val="2"/>
    </font>
    <font>
      <b/>
      <i/>
      <sz val="10"/>
      <name val="Arial"/>
      <family val="2"/>
    </font>
    <font>
      <b/>
      <sz val="10"/>
      <color indexed="18"/>
      <name val="Arial"/>
      <family val="2"/>
    </font>
    <font>
      <b/>
      <u/>
      <sz val="8"/>
      <color indexed="12"/>
      <name val="Arial"/>
      <family val="2"/>
    </font>
    <font>
      <sz val="10"/>
      <color indexed="10"/>
      <name val="Arial"/>
      <family val="2"/>
    </font>
    <font>
      <sz val="7"/>
      <name val="Arial"/>
      <family val="2"/>
    </font>
    <font>
      <sz val="7"/>
      <name val="Arial"/>
      <family val="2"/>
    </font>
    <font>
      <u/>
      <sz val="10"/>
      <color indexed="12"/>
      <name val="Arial"/>
      <family val="2"/>
    </font>
    <font>
      <sz val="9"/>
      <color indexed="10"/>
      <name val="Arial"/>
      <family val="2"/>
    </font>
    <font>
      <b/>
      <sz val="9"/>
      <color indexed="81"/>
      <name val="Tahoma"/>
      <family val="2"/>
    </font>
    <font>
      <sz val="9"/>
      <color indexed="81"/>
      <name val="Tahoma"/>
      <family val="2"/>
    </font>
    <font>
      <sz val="12"/>
      <name val="Arial"/>
      <family val="2"/>
    </font>
    <font>
      <b/>
      <sz val="7"/>
      <name val="Arial"/>
      <family val="2"/>
    </font>
    <font>
      <b/>
      <u/>
      <sz val="7"/>
      <name val="Arial"/>
      <family val="2"/>
    </font>
    <font>
      <sz val="6"/>
      <color indexed="12"/>
      <name val="Arial"/>
      <family val="2"/>
    </font>
    <font>
      <b/>
      <sz val="10"/>
      <color indexed="10"/>
      <name val="Arial"/>
      <family val="2"/>
    </font>
    <font>
      <b/>
      <sz val="9"/>
      <color indexed="10"/>
      <name val="Arial"/>
      <family val="2"/>
    </font>
    <font>
      <b/>
      <u/>
      <sz val="6"/>
      <name val="Arial"/>
      <family val="2"/>
    </font>
    <font>
      <b/>
      <sz val="7"/>
      <color rgb="FFFF0000"/>
      <name val="Arial"/>
      <family val="2"/>
    </font>
    <font>
      <b/>
      <sz val="8"/>
      <color rgb="FF00B050"/>
      <name val="Arial"/>
      <family val="2"/>
    </font>
    <font>
      <u/>
      <sz val="6"/>
      <color rgb="FFFF0000"/>
      <name val="Arial"/>
      <family val="2"/>
    </font>
    <font>
      <b/>
      <sz val="9"/>
      <color rgb="FFFF0000"/>
      <name val="Arial"/>
      <family val="2"/>
    </font>
    <font>
      <b/>
      <sz val="8"/>
      <color theme="3" tint="0.39997558519241921"/>
      <name val="Arial"/>
      <family val="2"/>
    </font>
    <font>
      <u/>
      <sz val="6"/>
      <name val="Arial"/>
      <family val="2"/>
    </font>
    <font>
      <b/>
      <sz val="10"/>
      <color rgb="FF000000"/>
      <name val="Calibri"/>
      <family val="2"/>
    </font>
    <font>
      <b/>
      <sz val="10"/>
      <color rgb="FF000000"/>
      <name val="Arial"/>
      <family val="2"/>
    </font>
  </fonts>
  <fills count="10">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3"/>
        <bgColor indexed="64"/>
      </patternFill>
    </fill>
    <fill>
      <patternFill patternType="solid">
        <fgColor indexed="22"/>
        <bgColor indexed="64"/>
      </patternFill>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
      <patternFill patternType="solid">
        <fgColor theme="4" tint="0.79998168889431442"/>
        <bgColor indexed="64"/>
      </patternFill>
    </fill>
  </fills>
  <borders count="128">
    <border>
      <left/>
      <right/>
      <top/>
      <bottom/>
      <diagonal/>
    </border>
    <border>
      <left style="thin">
        <color indexed="22"/>
      </left>
      <right style="thin">
        <color indexed="22"/>
      </right>
      <top style="thin">
        <color indexed="22"/>
      </top>
      <bottom style="thin">
        <color indexed="22"/>
      </bottom>
      <diagonal/>
    </border>
    <border>
      <left/>
      <right style="thin">
        <color indexed="22"/>
      </right>
      <top/>
      <bottom/>
      <diagonal/>
    </border>
    <border>
      <left style="thin">
        <color indexed="64"/>
      </left>
      <right style="thin">
        <color indexed="64"/>
      </right>
      <top style="thin">
        <color indexed="64"/>
      </top>
      <bottom style="thin">
        <color indexed="64"/>
      </bottom>
      <diagonal/>
    </border>
    <border>
      <left/>
      <right/>
      <top style="thin">
        <color indexed="22"/>
      </top>
      <bottom/>
      <diagonal/>
    </border>
    <border>
      <left/>
      <right style="medium">
        <color indexed="64"/>
      </right>
      <top/>
      <bottom/>
      <diagonal/>
    </border>
    <border>
      <left style="medium">
        <color indexed="64"/>
      </left>
      <right/>
      <top/>
      <bottom/>
      <diagonal/>
    </border>
    <border>
      <left style="thin">
        <color indexed="64"/>
      </left>
      <right/>
      <top/>
      <bottom style="thin">
        <color indexed="22"/>
      </bottom>
      <diagonal/>
    </border>
    <border>
      <left/>
      <right/>
      <top/>
      <bottom style="thin">
        <color indexed="22"/>
      </bottom>
      <diagonal/>
    </border>
    <border>
      <left/>
      <right style="thin">
        <color indexed="64"/>
      </right>
      <top/>
      <bottom style="thin">
        <color indexed="22"/>
      </bottom>
      <diagonal/>
    </border>
    <border>
      <left/>
      <right style="medium">
        <color indexed="64"/>
      </right>
      <top/>
      <bottom style="thin">
        <color indexed="22"/>
      </bottom>
      <diagonal/>
    </border>
    <border>
      <left style="thin">
        <color indexed="64"/>
      </left>
      <right style="thin">
        <color indexed="22"/>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style="thin">
        <color indexed="22"/>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22"/>
      </bottom>
      <diagonal/>
    </border>
    <border>
      <left style="thin">
        <color indexed="64"/>
      </left>
      <right style="medium">
        <color indexed="64"/>
      </right>
      <top style="thin">
        <color indexed="22"/>
      </top>
      <bottom style="thin">
        <color indexed="22"/>
      </bottom>
      <diagonal/>
    </border>
    <border>
      <left style="thin">
        <color indexed="64"/>
      </left>
      <right style="medium">
        <color indexed="64"/>
      </right>
      <top style="thin">
        <color indexed="22"/>
      </top>
      <bottom style="medium">
        <color indexed="64"/>
      </bottom>
      <diagonal/>
    </border>
    <border>
      <left style="medium">
        <color indexed="64"/>
      </left>
      <right style="medium">
        <color indexed="64"/>
      </right>
      <top style="medium">
        <color indexed="64"/>
      </top>
      <bottom style="medium">
        <color indexed="64"/>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22"/>
      </left>
      <right/>
      <top style="thin">
        <color indexed="22"/>
      </top>
      <bottom/>
      <diagonal/>
    </border>
    <border>
      <left/>
      <right style="thin">
        <color indexed="22"/>
      </right>
      <top style="thin">
        <color indexed="22"/>
      </top>
      <bottom/>
      <diagonal/>
    </border>
    <border>
      <left style="thin">
        <color indexed="22"/>
      </left>
      <right/>
      <top/>
      <bottom style="thin">
        <color indexed="22"/>
      </bottom>
      <diagonal/>
    </border>
    <border>
      <left/>
      <right style="thin">
        <color indexed="22"/>
      </right>
      <top/>
      <bottom style="thin">
        <color indexed="22"/>
      </bottom>
      <diagonal/>
    </border>
    <border>
      <left style="thin">
        <color indexed="22"/>
      </left>
      <right style="thin">
        <color indexed="22"/>
      </right>
      <top style="thin">
        <color indexed="22"/>
      </top>
      <bottom style="medium">
        <color indexed="22"/>
      </bottom>
      <diagonal/>
    </border>
    <border>
      <left/>
      <right/>
      <top/>
      <bottom style="medium">
        <color indexed="64"/>
      </bottom>
      <diagonal/>
    </border>
    <border>
      <left style="medium">
        <color indexed="64"/>
      </left>
      <right/>
      <top style="thin">
        <color indexed="22"/>
      </top>
      <bottom style="medium">
        <color indexed="64"/>
      </bottom>
      <diagonal/>
    </border>
    <border>
      <left/>
      <right/>
      <top style="thin">
        <color indexed="22"/>
      </top>
      <bottom style="medium">
        <color indexed="64"/>
      </bottom>
      <diagonal/>
    </border>
    <border>
      <left/>
      <right style="thin">
        <color indexed="64"/>
      </right>
      <top style="thin">
        <color indexed="22"/>
      </top>
      <bottom style="medium">
        <color indexed="64"/>
      </bottom>
      <diagonal/>
    </border>
    <border>
      <left style="medium">
        <color indexed="64"/>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medium">
        <color indexed="64"/>
      </left>
      <right style="thin">
        <color indexed="64"/>
      </right>
      <top style="medium">
        <color indexed="64"/>
      </top>
      <bottom style="thin">
        <color indexed="22"/>
      </bottom>
      <diagonal/>
    </border>
    <border>
      <left style="thin">
        <color indexed="64"/>
      </left>
      <right style="thin">
        <color indexed="64"/>
      </right>
      <top style="medium">
        <color indexed="64"/>
      </top>
      <bottom style="thin">
        <color indexed="22"/>
      </bottom>
      <diagonal/>
    </border>
    <border>
      <left style="medium">
        <color indexed="64"/>
      </left>
      <right style="thin">
        <color indexed="64"/>
      </right>
      <top style="thin">
        <color indexed="22"/>
      </top>
      <bottom style="medium">
        <color indexed="64"/>
      </bottom>
      <diagonal/>
    </border>
    <border>
      <left style="thin">
        <color indexed="64"/>
      </left>
      <right style="thin">
        <color indexed="64"/>
      </right>
      <top style="thin">
        <color indexed="22"/>
      </top>
      <bottom style="medium">
        <color indexed="64"/>
      </bottom>
      <diagonal/>
    </border>
    <border>
      <left style="thin">
        <color indexed="64"/>
      </left>
      <right/>
      <top style="thin">
        <color indexed="22"/>
      </top>
      <bottom style="thin">
        <color indexed="22"/>
      </bottom>
      <diagonal/>
    </border>
    <border>
      <left/>
      <right style="medium">
        <color indexed="64"/>
      </right>
      <top style="thin">
        <color indexed="22"/>
      </top>
      <bottom style="thin">
        <color indexed="22"/>
      </bottom>
      <diagonal/>
    </border>
    <border>
      <left style="medium">
        <color indexed="64"/>
      </left>
      <right/>
      <top style="thin">
        <color indexed="22"/>
      </top>
      <bottom style="thin">
        <color indexed="22"/>
      </bottom>
      <diagonal/>
    </border>
    <border>
      <left/>
      <right style="thin">
        <color indexed="64"/>
      </right>
      <top style="thin">
        <color indexed="22"/>
      </top>
      <bottom style="thin">
        <color indexed="22"/>
      </bottom>
      <diagonal/>
    </border>
    <border>
      <left style="medium">
        <color indexed="64"/>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medium">
        <color indexed="64"/>
      </right>
      <top/>
      <bottom style="thin">
        <color indexed="22"/>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22"/>
      </top>
      <bottom/>
      <diagonal/>
    </border>
    <border>
      <left/>
      <right style="thin">
        <color indexed="64"/>
      </right>
      <top style="thin">
        <color indexed="22"/>
      </top>
      <bottom/>
      <diagonal/>
    </border>
    <border>
      <left style="thin">
        <color indexed="64"/>
      </left>
      <right style="thin">
        <color indexed="64"/>
      </right>
      <top style="thin">
        <color indexed="22"/>
      </top>
      <bottom/>
      <diagonal/>
    </border>
    <border>
      <left style="thin">
        <color indexed="64"/>
      </left>
      <right style="medium">
        <color indexed="64"/>
      </right>
      <top style="thin">
        <color indexed="22"/>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22"/>
      </bottom>
      <diagonal/>
    </border>
    <border>
      <left/>
      <right/>
      <top style="medium">
        <color indexed="64"/>
      </top>
      <bottom style="thin">
        <color indexed="22"/>
      </bottom>
      <diagonal/>
    </border>
    <border>
      <left/>
      <right style="thin">
        <color indexed="64"/>
      </right>
      <top style="medium">
        <color indexed="64"/>
      </top>
      <bottom style="thin">
        <color indexed="22"/>
      </bottom>
      <diagonal/>
    </border>
    <border>
      <left style="thin">
        <color indexed="64"/>
      </left>
      <right/>
      <top style="medium">
        <color indexed="64"/>
      </top>
      <bottom style="thin">
        <color indexed="22"/>
      </bottom>
      <diagonal/>
    </border>
    <border>
      <left/>
      <right style="medium">
        <color indexed="64"/>
      </right>
      <top style="medium">
        <color indexed="64"/>
      </top>
      <bottom style="thin">
        <color indexed="22"/>
      </bottom>
      <diagonal/>
    </border>
    <border>
      <left style="thin">
        <color indexed="64"/>
      </left>
      <right/>
      <top style="thin">
        <color indexed="22"/>
      </top>
      <bottom style="medium">
        <color indexed="64"/>
      </bottom>
      <diagonal/>
    </border>
    <border>
      <left/>
      <right style="medium">
        <color indexed="64"/>
      </right>
      <top style="thin">
        <color indexed="22"/>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22"/>
      </bottom>
      <diagonal/>
    </border>
    <border>
      <left/>
      <right/>
      <top style="thin">
        <color indexed="64"/>
      </top>
      <bottom style="thin">
        <color indexed="22"/>
      </bottom>
      <diagonal/>
    </border>
    <border>
      <left/>
      <right style="medium">
        <color indexed="64"/>
      </right>
      <top style="thin">
        <color indexed="64"/>
      </top>
      <bottom style="thin">
        <color indexed="22"/>
      </bottom>
      <diagonal/>
    </border>
    <border>
      <left/>
      <right style="thin">
        <color indexed="64"/>
      </right>
      <top style="thin">
        <color indexed="64"/>
      </top>
      <bottom style="thin">
        <color indexed="22"/>
      </bottom>
      <diagonal/>
    </border>
    <border>
      <left style="medium">
        <color indexed="64"/>
      </left>
      <right/>
      <top style="thin">
        <color indexed="64"/>
      </top>
      <bottom style="thin">
        <color indexed="22"/>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22"/>
      </top>
      <bottom/>
      <diagonal/>
    </border>
    <border>
      <left style="medium">
        <color indexed="64"/>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22"/>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22"/>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medium">
        <color indexed="64"/>
      </right>
      <top style="thin">
        <color indexed="22"/>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22"/>
      </top>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166" fontId="1" fillId="0" borderId="0" applyFont="0" applyFill="0" applyBorder="0" applyAlignment="0" applyProtection="0"/>
    <xf numFmtId="0" fontId="6" fillId="0" borderId="0" applyNumberFormat="0" applyFill="0" applyBorder="0" applyAlignment="0" applyProtection="0">
      <alignment vertical="top"/>
      <protection locked="0"/>
    </xf>
    <xf numFmtId="0" fontId="2" fillId="0" borderId="0"/>
  </cellStyleXfs>
  <cellXfs count="1024">
    <xf numFmtId="0" fontId="0" fillId="0" borderId="0" xfId="0"/>
    <xf numFmtId="0" fontId="0" fillId="2" borderId="0" xfId="0" applyFill="1"/>
    <xf numFmtId="0" fontId="0" fillId="0" borderId="0" xfId="0" applyAlignment="1">
      <alignment horizontal="center"/>
    </xf>
    <xf numFmtId="0" fontId="0" fillId="0" borderId="0" xfId="0" applyBorder="1" applyAlignment="1">
      <alignment horizontal="left"/>
    </xf>
    <xf numFmtId="165" fontId="3" fillId="0" borderId="0" xfId="0" applyNumberFormat="1" applyFont="1" applyBorder="1" applyAlignment="1">
      <alignment horizontal="center"/>
    </xf>
    <xf numFmtId="0" fontId="0" fillId="0" borderId="0" xfId="0" applyFill="1"/>
    <xf numFmtId="49" fontId="3" fillId="0" borderId="0" xfId="0" applyNumberFormat="1" applyFont="1" applyAlignment="1">
      <alignment horizontal="right"/>
    </xf>
    <xf numFmtId="0" fontId="0" fillId="0" borderId="0" xfId="0" applyBorder="1" applyAlignment="1"/>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center" wrapText="1"/>
    </xf>
    <xf numFmtId="0" fontId="2" fillId="0" borderId="0" xfId="0" applyFont="1" applyBorder="1" applyAlignment="1">
      <alignment horizontal="center" wrapText="1"/>
    </xf>
    <xf numFmtId="0" fontId="4" fillId="0" borderId="0" xfId="0" applyFont="1" applyAlignment="1">
      <alignment horizontal="left" wrapText="1"/>
    </xf>
    <xf numFmtId="0" fontId="4" fillId="0" borderId="0" xfId="0" applyFont="1" applyAlignment="1">
      <alignment wrapText="1"/>
    </xf>
    <xf numFmtId="0" fontId="16" fillId="0" borderId="0" xfId="0" applyFont="1"/>
    <xf numFmtId="0" fontId="16" fillId="2" borderId="0" xfId="0" applyFont="1" applyFill="1" applyBorder="1"/>
    <xf numFmtId="0" fontId="16" fillId="0" borderId="0" xfId="0" applyFont="1" applyBorder="1"/>
    <xf numFmtId="0" fontId="16" fillId="2" borderId="2" xfId="0" applyFont="1" applyFill="1" applyBorder="1"/>
    <xf numFmtId="0" fontId="16" fillId="2" borderId="0" xfId="0" applyFont="1" applyFill="1" applyBorder="1" applyAlignment="1">
      <alignment horizontal="left"/>
    </xf>
    <xf numFmtId="0" fontId="16" fillId="0" borderId="0" xfId="0" applyFont="1" applyAlignment="1">
      <alignment horizontal="center"/>
    </xf>
    <xf numFmtId="0" fontId="17" fillId="0" borderId="0" xfId="0" applyFont="1"/>
    <xf numFmtId="0" fontId="15" fillId="0" borderId="0" xfId="0" applyFont="1"/>
    <xf numFmtId="0" fontId="15" fillId="0" borderId="0" xfId="0" applyFont="1" applyAlignment="1">
      <alignment horizontal="left" wrapText="1"/>
    </xf>
    <xf numFmtId="0" fontId="15" fillId="0" borderId="0" xfId="0" applyFont="1" applyAlignment="1">
      <alignment horizontal="center" wrapText="1"/>
    </xf>
    <xf numFmtId="165" fontId="11" fillId="0" borderId="3" xfId="0" applyNumberFormat="1" applyFont="1" applyBorder="1" applyAlignment="1">
      <alignment horizontal="center"/>
    </xf>
    <xf numFmtId="0" fontId="15" fillId="0" borderId="0" xfId="0" applyFont="1" applyAlignment="1">
      <alignment horizontal="left"/>
    </xf>
    <xf numFmtId="0" fontId="15" fillId="0" borderId="0" xfId="0" applyFont="1" applyBorder="1" applyAlignment="1">
      <alignment horizontal="center" wrapText="1"/>
    </xf>
    <xf numFmtId="165" fontId="11" fillId="0" borderId="0" xfId="0" applyNumberFormat="1" applyFont="1" applyBorder="1" applyAlignment="1">
      <alignment horizontal="center"/>
    </xf>
    <xf numFmtId="0" fontId="16" fillId="0" borderId="0" xfId="0" applyFont="1" applyAlignment="1">
      <alignment wrapText="1"/>
    </xf>
    <xf numFmtId="0" fontId="16" fillId="2" borderId="4" xfId="0" applyFont="1" applyFill="1" applyBorder="1" applyAlignment="1">
      <alignment vertical="top"/>
    </xf>
    <xf numFmtId="0" fontId="17" fillId="0" borderId="3" xfId="0" applyNumberFormat="1" applyFont="1" applyBorder="1" applyAlignment="1">
      <alignment horizontal="center"/>
    </xf>
    <xf numFmtId="0" fontId="15" fillId="0" borderId="1" xfId="0" applyFont="1" applyBorder="1" applyAlignment="1">
      <alignment horizontal="center" wrapText="1"/>
    </xf>
    <xf numFmtId="0" fontId="0" fillId="0" borderId="0" xfId="0" applyProtection="1">
      <protection hidden="1"/>
    </xf>
    <xf numFmtId="165" fontId="11" fillId="0" borderId="3" xfId="0" applyNumberFormat="1" applyFont="1" applyBorder="1" applyAlignment="1" applyProtection="1">
      <alignment horizontal="center"/>
      <protection locked="0"/>
    </xf>
    <xf numFmtId="165" fontId="3" fillId="0" borderId="3" xfId="0" applyNumberFormat="1" applyFont="1" applyBorder="1" applyAlignment="1" applyProtection="1">
      <alignment horizontal="center"/>
      <protection locked="0"/>
    </xf>
    <xf numFmtId="49" fontId="17" fillId="0" borderId="3" xfId="0" applyNumberFormat="1" applyFont="1" applyBorder="1" applyAlignment="1">
      <alignment horizontal="center"/>
    </xf>
    <xf numFmtId="49" fontId="3" fillId="0" borderId="0" xfId="0" applyNumberFormat="1" applyFont="1" applyAlignment="1" applyProtection="1">
      <protection hidden="1"/>
    </xf>
    <xf numFmtId="0" fontId="0" fillId="0" borderId="0" xfId="0" applyAlignment="1" applyProtection="1">
      <alignment horizontal="center"/>
      <protection hidden="1"/>
    </xf>
    <xf numFmtId="0" fontId="2" fillId="0" borderId="0" xfId="0" applyFont="1" applyProtection="1"/>
    <xf numFmtId="0" fontId="0" fillId="0" borderId="0" xfId="0" applyProtection="1"/>
    <xf numFmtId="0" fontId="3" fillId="0" borderId="0" xfId="0" applyFont="1" applyFill="1" applyBorder="1" applyAlignment="1" applyProtection="1">
      <alignment horizontal="center" vertical="center"/>
    </xf>
    <xf numFmtId="0" fontId="3" fillId="0" borderId="5"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0" fontId="3" fillId="0" borderId="6" xfId="0" applyFont="1" applyFill="1" applyBorder="1" applyAlignment="1" applyProtection="1">
      <alignment horizontal="center" vertical="center" wrapText="1"/>
    </xf>
    <xf numFmtId="0" fontId="0" fillId="0" borderId="0" xfId="0" applyFill="1" applyBorder="1" applyAlignment="1" applyProtection="1">
      <alignment horizontal="left"/>
    </xf>
    <xf numFmtId="0" fontId="0" fillId="0" borderId="5" xfId="0" applyFill="1" applyBorder="1" applyAlignment="1" applyProtection="1">
      <alignment horizontal="left"/>
    </xf>
    <xf numFmtId="0" fontId="0" fillId="0" borderId="6" xfId="0" applyFill="1" applyBorder="1" applyAlignment="1" applyProtection="1"/>
    <xf numFmtId="0" fontId="0" fillId="0" borderId="0" xfId="0" applyFill="1" applyBorder="1" applyAlignment="1" applyProtection="1">
      <alignment horizontal="center"/>
    </xf>
    <xf numFmtId="0" fontId="0" fillId="0" borderId="5" xfId="0" applyFill="1" applyBorder="1" applyAlignment="1" applyProtection="1">
      <alignment horizontal="center"/>
    </xf>
    <xf numFmtId="0" fontId="3" fillId="0" borderId="0" xfId="0" applyFont="1" applyProtection="1"/>
    <xf numFmtId="0" fontId="0" fillId="0" borderId="0" xfId="0" applyAlignment="1" applyProtection="1">
      <alignment horizontal="left"/>
    </xf>
    <xf numFmtId="0" fontId="1" fillId="0" borderId="0" xfId="0" applyFont="1" applyProtection="1"/>
    <xf numFmtId="0" fontId="1" fillId="0" borderId="0" xfId="0" applyFont="1" applyBorder="1" applyAlignment="1" applyProtection="1"/>
    <xf numFmtId="0" fontId="18" fillId="2" borderId="0" xfId="0" applyFont="1" applyFill="1" applyBorder="1" applyAlignment="1" applyProtection="1">
      <alignment horizontal="left"/>
    </xf>
    <xf numFmtId="0" fontId="18" fillId="0" borderId="0" xfId="0" applyFont="1" applyProtection="1"/>
    <xf numFmtId="0" fontId="18" fillId="0" borderId="0" xfId="0" applyFont="1" applyAlignment="1" applyProtection="1">
      <alignment horizontal="center"/>
    </xf>
    <xf numFmtId="0" fontId="0" fillId="0" borderId="0" xfId="0" applyAlignment="1" applyProtection="1">
      <alignment horizontal="center"/>
    </xf>
    <xf numFmtId="0" fontId="3" fillId="0" borderId="0" xfId="0" applyFont="1" applyBorder="1" applyAlignment="1" applyProtection="1">
      <alignment horizontal="center"/>
    </xf>
    <xf numFmtId="0" fontId="0" fillId="0" borderId="0" xfId="0" applyBorder="1" applyAlignment="1" applyProtection="1">
      <alignment horizontal="center"/>
    </xf>
    <xf numFmtId="0" fontId="0" fillId="2" borderId="0" xfId="0" applyFill="1" applyBorder="1" applyAlignment="1" applyProtection="1">
      <alignment horizontal="left" vertical="top"/>
    </xf>
    <xf numFmtId="0" fontId="17" fillId="0" borderId="0" xfId="0" applyFont="1" applyBorder="1" applyAlignment="1" applyProtection="1">
      <alignment horizontal="right"/>
    </xf>
    <xf numFmtId="0" fontId="17" fillId="0" borderId="0" xfId="0" applyFont="1" applyBorder="1" applyAlignment="1" applyProtection="1">
      <alignment horizontal="center"/>
    </xf>
    <xf numFmtId="0" fontId="19" fillId="0" borderId="0" xfId="0" applyFont="1" applyBorder="1" applyAlignment="1" applyProtection="1">
      <alignment horizontal="right"/>
    </xf>
    <xf numFmtId="0" fontId="19" fillId="0" borderId="0" xfId="0" applyFont="1" applyBorder="1" applyAlignment="1" applyProtection="1">
      <alignment horizontal="center"/>
    </xf>
    <xf numFmtId="49" fontId="3" fillId="0" borderId="0" xfId="0" applyNumberFormat="1" applyFont="1" applyAlignment="1" applyProtection="1"/>
    <xf numFmtId="49" fontId="3" fillId="0" borderId="0" xfId="0" applyNumberFormat="1" applyFont="1" applyAlignment="1" applyProtection="1">
      <alignment horizontal="right"/>
    </xf>
    <xf numFmtId="0" fontId="0" fillId="0" borderId="0" xfId="0" applyBorder="1" applyAlignment="1" applyProtection="1"/>
    <xf numFmtId="49" fontId="3" fillId="0" borderId="0" xfId="0" applyNumberFormat="1" applyFont="1" applyAlignment="1" applyProtection="1">
      <alignment horizontal="center"/>
    </xf>
    <xf numFmtId="0" fontId="0" fillId="0" borderId="6" xfId="0" applyBorder="1" applyProtection="1"/>
    <xf numFmtId="0" fontId="0" fillId="0" borderId="0" xfId="0" applyBorder="1" applyProtection="1"/>
    <xf numFmtId="0" fontId="4" fillId="0" borderId="0" xfId="0" applyFont="1" applyProtection="1"/>
    <xf numFmtId="0" fontId="0" fillId="0" borderId="7" xfId="0" applyBorder="1" applyAlignment="1" applyProtection="1">
      <alignment vertical="center"/>
    </xf>
    <xf numFmtId="0" fontId="0" fillId="0" borderId="8" xfId="0" applyBorder="1" applyAlignment="1" applyProtection="1">
      <alignment vertical="center"/>
    </xf>
    <xf numFmtId="0" fontId="0" fillId="0" borderId="9" xfId="0" applyBorder="1" applyAlignment="1" applyProtection="1">
      <alignment vertical="center"/>
    </xf>
    <xf numFmtId="0" fontId="0" fillId="0" borderId="10" xfId="0" applyBorder="1" applyAlignment="1" applyProtection="1">
      <alignment vertical="center"/>
    </xf>
    <xf numFmtId="0" fontId="4" fillId="0" borderId="0" xfId="0" applyFont="1" applyAlignment="1" applyProtection="1">
      <alignment horizontal="left" wrapText="1"/>
    </xf>
    <xf numFmtId="4" fontId="3" fillId="0" borderId="0" xfId="0" applyNumberFormat="1" applyFont="1" applyBorder="1" applyAlignment="1" applyProtection="1">
      <alignment horizontal="center"/>
    </xf>
    <xf numFmtId="0" fontId="0" fillId="0" borderId="0" xfId="0" applyFill="1" applyProtection="1"/>
    <xf numFmtId="0" fontId="0" fillId="0" borderId="0" xfId="0" applyAlignment="1">
      <alignment horizontal="left"/>
    </xf>
    <xf numFmtId="0" fontId="0" fillId="0" borderId="0" xfId="0" applyAlignment="1" applyProtection="1">
      <alignment horizontal="left"/>
      <protection hidden="1"/>
    </xf>
    <xf numFmtId="0" fontId="2" fillId="0" borderId="0" xfId="0" applyFont="1" applyAlignment="1" applyProtection="1">
      <alignment wrapText="1"/>
    </xf>
    <xf numFmtId="0" fontId="7" fillId="0" borderId="0" xfId="0" applyFont="1" applyBorder="1" applyAlignment="1" applyProtection="1">
      <alignment horizontal="left"/>
    </xf>
    <xf numFmtId="0" fontId="0" fillId="0" borderId="0" xfId="0" applyBorder="1" applyAlignment="1" applyProtection="1">
      <protection locked="0"/>
    </xf>
    <xf numFmtId="2" fontId="0" fillId="0" borderId="0" xfId="0" applyNumberFormat="1" applyAlignment="1" applyProtection="1">
      <alignment horizontal="left"/>
      <protection hidden="1"/>
    </xf>
    <xf numFmtId="0" fontId="2" fillId="0" borderId="0" xfId="0" applyFont="1" applyAlignment="1" applyProtection="1">
      <alignment horizontal="left"/>
      <protection hidden="1"/>
    </xf>
    <xf numFmtId="0" fontId="16" fillId="0" borderId="0" xfId="0" applyFont="1" applyBorder="1" applyAlignment="1"/>
    <xf numFmtId="0" fontId="16" fillId="0" borderId="0" xfId="0" applyFont="1" applyBorder="1" applyAlignment="1">
      <alignment wrapText="1"/>
    </xf>
    <xf numFmtId="0" fontId="16" fillId="0" borderId="2" xfId="0" applyFont="1" applyBorder="1" applyAlignment="1">
      <alignment wrapText="1"/>
    </xf>
    <xf numFmtId="0" fontId="15" fillId="0" borderId="11" xfId="0" applyFont="1" applyBorder="1" applyAlignment="1" applyProtection="1">
      <alignment horizontal="left" wrapText="1"/>
    </xf>
    <xf numFmtId="0" fontId="15" fillId="0" borderId="12" xfId="0" applyFont="1" applyBorder="1" applyAlignment="1" applyProtection="1">
      <alignment horizontal="left" wrapText="1"/>
    </xf>
    <xf numFmtId="0" fontId="15" fillId="0" borderId="12" xfId="0" applyFont="1" applyBorder="1" applyAlignment="1" applyProtection="1">
      <alignment horizontal="center" wrapText="1"/>
      <protection locked="0"/>
    </xf>
    <xf numFmtId="0" fontId="15" fillId="0" borderId="13" xfId="0" applyFont="1" applyBorder="1" applyAlignment="1" applyProtection="1">
      <alignment horizontal="center" wrapText="1"/>
      <protection locked="0"/>
    </xf>
    <xf numFmtId="0" fontId="15" fillId="0" borderId="0" xfId="0" applyFont="1" applyAlignment="1" applyProtection="1">
      <alignment horizontal="center" wrapText="1"/>
    </xf>
    <xf numFmtId="0" fontId="15" fillId="0" borderId="11" xfId="0" applyFont="1" applyBorder="1" applyAlignment="1" applyProtection="1">
      <alignment horizontal="center" wrapText="1"/>
      <protection locked="0"/>
    </xf>
    <xf numFmtId="4" fontId="2" fillId="0" borderId="14" xfId="0" applyNumberFormat="1" applyFont="1" applyBorder="1" applyAlignment="1" applyProtection="1">
      <alignment horizontal="center"/>
      <protection locked="0"/>
    </xf>
    <xf numFmtId="4" fontId="0" fillId="0" borderId="15" xfId="0" applyNumberFormat="1" applyBorder="1" applyAlignment="1" applyProtection="1">
      <alignment horizontal="center"/>
      <protection locked="0"/>
    </xf>
    <xf numFmtId="4" fontId="0" fillId="0" borderId="16" xfId="0" applyNumberFormat="1" applyBorder="1" applyAlignment="1" applyProtection="1">
      <alignment horizontal="center"/>
      <protection locked="0"/>
    </xf>
    <xf numFmtId="0" fontId="2" fillId="0" borderId="17" xfId="0" applyFont="1" applyBorder="1" applyAlignment="1" applyProtection="1">
      <alignment wrapText="1"/>
      <protection locked="0"/>
    </xf>
    <xf numFmtId="0" fontId="19" fillId="0" borderId="0" xfId="0" applyFont="1" applyBorder="1" applyAlignment="1" applyProtection="1">
      <alignment horizontal="left"/>
    </xf>
    <xf numFmtId="0" fontId="30" fillId="0" borderId="0" xfId="0" applyFont="1" applyBorder="1" applyAlignment="1" applyProtection="1">
      <alignment horizontal="left"/>
    </xf>
    <xf numFmtId="0" fontId="12" fillId="0" borderId="0" xfId="0" applyFont="1" applyAlignment="1" applyProtection="1">
      <alignment horizontal="left"/>
    </xf>
    <xf numFmtId="0" fontId="2" fillId="0" borderId="0" xfId="3"/>
    <xf numFmtId="0" fontId="2" fillId="0" borderId="0" xfId="3" applyAlignment="1"/>
    <xf numFmtId="0" fontId="5" fillId="0" borderId="0" xfId="3" applyFont="1"/>
    <xf numFmtId="0" fontId="4" fillId="0" borderId="0" xfId="3" applyFont="1" applyAlignment="1"/>
    <xf numFmtId="0" fontId="2" fillId="0" borderId="0" xfId="3" applyBorder="1"/>
    <xf numFmtId="0" fontId="4" fillId="0" borderId="0" xfId="3" applyFont="1" applyAlignment="1">
      <alignment wrapText="1"/>
    </xf>
    <xf numFmtId="0" fontId="3" fillId="6" borderId="0" xfId="3" applyFont="1" applyFill="1"/>
    <xf numFmtId="0" fontId="5" fillId="6" borderId="0" xfId="3" applyFont="1" applyFill="1"/>
    <xf numFmtId="0" fontId="4" fillId="6" borderId="0" xfId="3" applyFont="1" applyFill="1" applyAlignment="1"/>
    <xf numFmtId="0" fontId="4" fillId="0" borderId="0" xfId="3" applyFont="1" applyFill="1" applyBorder="1" applyAlignment="1">
      <alignment horizontal="left" vertical="center" wrapText="1"/>
    </xf>
    <xf numFmtId="0" fontId="2" fillId="0" borderId="3" xfId="3" applyBorder="1" applyProtection="1">
      <protection locked="0"/>
    </xf>
    <xf numFmtId="0" fontId="0" fillId="0" borderId="3" xfId="0" applyBorder="1" applyProtection="1">
      <protection locked="0"/>
    </xf>
    <xf numFmtId="0" fontId="2" fillId="0" borderId="0" xfId="3" applyBorder="1" applyProtection="1">
      <protection locked="0"/>
    </xf>
    <xf numFmtId="0" fontId="2" fillId="0" borderId="0" xfId="0" applyFont="1"/>
    <xf numFmtId="0" fontId="2" fillId="0" borderId="0" xfId="0" applyFont="1" applyAlignment="1">
      <alignment horizontal="right" vertical="center"/>
    </xf>
    <xf numFmtId="0" fontId="30" fillId="0" borderId="0" xfId="0" applyFont="1"/>
    <xf numFmtId="0" fontId="30" fillId="0" borderId="0" xfId="0" applyFont="1" applyAlignment="1">
      <alignment horizontal="center"/>
    </xf>
    <xf numFmtId="0" fontId="30" fillId="0" borderId="0" xfId="0" applyFont="1" applyAlignment="1">
      <alignment horizontal="center" vertical="center"/>
    </xf>
    <xf numFmtId="1" fontId="30" fillId="0" borderId="0" xfId="0" applyNumberFormat="1" applyFont="1" applyAlignment="1">
      <alignment horizontal="center" vertical="center"/>
    </xf>
    <xf numFmtId="0" fontId="2" fillId="0" borderId="0" xfId="0" applyFont="1" applyAlignment="1">
      <alignment horizontal="center"/>
    </xf>
    <xf numFmtId="0" fontId="0" fillId="0" borderId="0" xfId="0" applyBorder="1" applyAlignment="1">
      <alignment horizontal="center" vertical="center"/>
    </xf>
    <xf numFmtId="0" fontId="3" fillId="0" borderId="0" xfId="0" applyFont="1" applyAlignment="1" applyProtection="1">
      <alignment vertical="center"/>
    </xf>
    <xf numFmtId="0" fontId="12" fillId="0" borderId="0" xfId="0" applyFont="1" applyAlignment="1" applyProtection="1">
      <alignment vertical="center"/>
    </xf>
    <xf numFmtId="14" fontId="12" fillId="0" borderId="0" xfId="0" applyNumberFormat="1" applyFont="1" applyAlignment="1">
      <alignment horizontal="center"/>
    </xf>
    <xf numFmtId="14" fontId="12" fillId="0" borderId="0" xfId="0" applyNumberFormat="1" applyFont="1" applyBorder="1" applyAlignment="1" applyProtection="1">
      <alignment horizontal="center"/>
      <protection locked="0"/>
    </xf>
    <xf numFmtId="0" fontId="0" fillId="0" borderId="0" xfId="0" applyProtection="1"/>
    <xf numFmtId="0" fontId="12" fillId="0" borderId="3" xfId="0" applyFont="1" applyBorder="1" applyAlignment="1" applyProtection="1">
      <alignment horizontal="center"/>
    </xf>
    <xf numFmtId="0" fontId="4" fillId="0" borderId="3" xfId="0" applyFont="1" applyBorder="1" applyAlignment="1" applyProtection="1">
      <alignment horizontal="center" vertical="center"/>
    </xf>
    <xf numFmtId="0" fontId="3" fillId="0" borderId="86" xfId="0" applyFont="1" applyBorder="1" applyAlignment="1">
      <alignment vertical="center"/>
    </xf>
    <xf numFmtId="0" fontId="20" fillId="0" borderId="0" xfId="0" applyFont="1" applyAlignment="1"/>
    <xf numFmtId="0" fontId="12" fillId="0" borderId="0" xfId="0" applyFont="1" applyAlignment="1"/>
    <xf numFmtId="0" fontId="12" fillId="0" borderId="0" xfId="0" applyFont="1" applyAlignment="1" applyProtection="1"/>
    <xf numFmtId="0" fontId="12" fillId="0" borderId="86" xfId="0" applyFont="1" applyBorder="1" applyAlignment="1" applyProtection="1"/>
    <xf numFmtId="0" fontId="20" fillId="0" borderId="0" xfId="0" applyFont="1" applyAlignment="1" applyProtection="1"/>
    <xf numFmtId="0" fontId="0" fillId="0" borderId="0" xfId="0" applyProtection="1"/>
    <xf numFmtId="0" fontId="43" fillId="0" borderId="0" xfId="0" applyFont="1" applyProtection="1"/>
    <xf numFmtId="0" fontId="26" fillId="0" borderId="0" xfId="0" applyFont="1" applyAlignment="1" applyProtection="1"/>
    <xf numFmtId="0" fontId="25" fillId="0" borderId="0" xfId="0" applyFont="1" applyAlignment="1" applyProtection="1"/>
    <xf numFmtId="0" fontId="0" fillId="0" borderId="0" xfId="0" applyProtection="1"/>
    <xf numFmtId="0" fontId="2" fillId="0" borderId="0" xfId="0" applyFont="1" applyAlignment="1" applyProtection="1">
      <alignment vertical="center"/>
    </xf>
    <xf numFmtId="0" fontId="26" fillId="0" borderId="0" xfId="0" applyFont="1" applyAlignment="1" applyProtection="1">
      <alignment horizontal="right" vertical="center"/>
    </xf>
    <xf numFmtId="0" fontId="15" fillId="0" borderId="0" xfId="3" applyFont="1" applyAlignment="1">
      <alignment wrapText="1"/>
    </xf>
    <xf numFmtId="0" fontId="15" fillId="0" borderId="0" xfId="3" applyFont="1" applyAlignment="1"/>
    <xf numFmtId="0" fontId="15" fillId="0" borderId="0" xfId="3" applyFont="1" applyAlignment="1">
      <alignment horizontal="left" vertical="center" wrapText="1"/>
    </xf>
    <xf numFmtId="0" fontId="15" fillId="0" borderId="0" xfId="3" applyFont="1" applyFill="1" applyBorder="1" applyAlignment="1">
      <alignment horizontal="left" vertical="center" wrapText="1"/>
    </xf>
    <xf numFmtId="0" fontId="15" fillId="7" borderId="0" xfId="3" applyFont="1" applyFill="1" applyAlignment="1">
      <alignment wrapText="1"/>
    </xf>
    <xf numFmtId="0" fontId="0" fillId="0" borderId="0" xfId="0" applyProtection="1"/>
    <xf numFmtId="0" fontId="0" fillId="0" borderId="0" xfId="0" applyBorder="1" applyAlignment="1" applyProtection="1">
      <alignment horizontal="left"/>
    </xf>
    <xf numFmtId="0" fontId="3" fillId="7" borderId="0" xfId="0" applyFont="1" applyFill="1" applyBorder="1" applyAlignment="1" applyProtection="1">
      <alignment vertical="center" wrapText="1"/>
    </xf>
    <xf numFmtId="0" fontId="5" fillId="7" borderId="0" xfId="0" applyFont="1" applyFill="1" applyBorder="1" applyAlignment="1" applyProtection="1">
      <alignment vertical="center" wrapText="1"/>
    </xf>
    <xf numFmtId="0" fontId="0" fillId="0" borderId="0" xfId="0" applyProtection="1"/>
    <xf numFmtId="0" fontId="49" fillId="0" borderId="0" xfId="0" applyFont="1" applyBorder="1" applyAlignment="1">
      <alignment vertical="center" wrapText="1"/>
    </xf>
    <xf numFmtId="0" fontId="49" fillId="0" borderId="5" xfId="0" applyFont="1" applyBorder="1" applyAlignment="1">
      <alignment vertical="center" wrapText="1"/>
    </xf>
    <xf numFmtId="0" fontId="1" fillId="0" borderId="3" xfId="0" applyFont="1" applyBorder="1" applyAlignment="1">
      <alignment horizontal="left" vertical="center" wrapText="1"/>
    </xf>
    <xf numFmtId="0" fontId="1" fillId="0" borderId="75" xfId="0" applyFont="1" applyBorder="1" applyAlignment="1">
      <alignment horizontal="left" vertical="center" wrapText="1"/>
    </xf>
    <xf numFmtId="0" fontId="1" fillId="0" borderId="104" xfId="0" applyFont="1" applyBorder="1" applyAlignment="1">
      <alignment vertical="center" wrapText="1"/>
    </xf>
    <xf numFmtId="0" fontId="1" fillId="0" borderId="3" xfId="0" applyFont="1" applyBorder="1" applyAlignment="1">
      <alignment vertical="center" wrapText="1"/>
    </xf>
    <xf numFmtId="0" fontId="1" fillId="0" borderId="115" xfId="0" applyFont="1" applyBorder="1" applyAlignment="1">
      <alignment horizontal="left" vertical="center" wrapText="1"/>
    </xf>
    <xf numFmtId="0" fontId="1" fillId="0" borderId="117" xfId="0" applyFont="1" applyBorder="1" applyAlignment="1">
      <alignment horizontal="left" vertical="center" wrapText="1"/>
    </xf>
    <xf numFmtId="0" fontId="1" fillId="0" borderId="123" xfId="0" applyFont="1" applyBorder="1" applyAlignment="1">
      <alignment vertical="center" wrapText="1"/>
    </xf>
    <xf numFmtId="0" fontId="1" fillId="0" borderId="115" xfId="0" applyFont="1" applyBorder="1" applyAlignment="1">
      <alignment vertical="center" wrapText="1"/>
    </xf>
    <xf numFmtId="0" fontId="13" fillId="4" borderId="18" xfId="0" applyFont="1" applyFill="1" applyBorder="1" applyAlignment="1">
      <alignment horizontal="center" wrapText="1"/>
    </xf>
    <xf numFmtId="0" fontId="13" fillId="4" borderId="19" xfId="0" applyFont="1" applyFill="1" applyBorder="1" applyAlignment="1">
      <alignment horizontal="center" wrapText="1"/>
    </xf>
    <xf numFmtId="0" fontId="13" fillId="4" borderId="20" xfId="0" applyFont="1" applyFill="1" applyBorder="1" applyAlignment="1">
      <alignment horizontal="center" wrapText="1"/>
    </xf>
    <xf numFmtId="0" fontId="13" fillId="4" borderId="1" xfId="0" applyFont="1" applyFill="1" applyBorder="1" applyAlignment="1">
      <alignment horizontal="left" wrapText="1"/>
    </xf>
    <xf numFmtId="0" fontId="16" fillId="0" borderId="18" xfId="0" applyFont="1" applyBorder="1" applyAlignment="1">
      <alignment horizontal="center"/>
    </xf>
    <xf numFmtId="0" fontId="16" fillId="0" borderId="19" xfId="0" applyFont="1" applyBorder="1" applyAlignment="1">
      <alignment horizontal="center"/>
    </xf>
    <xf numFmtId="0" fontId="16" fillId="0" borderId="20" xfId="0" applyFont="1" applyBorder="1" applyAlignment="1">
      <alignment horizontal="center"/>
    </xf>
    <xf numFmtId="14" fontId="16" fillId="0" borderId="18" xfId="0" applyNumberFormat="1" applyFont="1" applyBorder="1" applyAlignment="1">
      <alignment horizontal="center" wrapText="1"/>
    </xf>
    <xf numFmtId="14" fontId="16" fillId="0" borderId="19" xfId="0" applyNumberFormat="1" applyFont="1" applyBorder="1" applyAlignment="1">
      <alignment horizontal="center" wrapText="1"/>
    </xf>
    <xf numFmtId="14" fontId="16" fillId="0" borderId="20" xfId="0" applyNumberFormat="1" applyFont="1" applyBorder="1" applyAlignment="1">
      <alignment horizontal="center" wrapText="1"/>
    </xf>
    <xf numFmtId="0" fontId="16" fillId="0" borderId="26" xfId="0" applyFont="1" applyBorder="1" applyAlignment="1">
      <alignment horizontal="center" wrapText="1"/>
    </xf>
    <xf numFmtId="0" fontId="16" fillId="0" borderId="4" xfId="0" applyFont="1" applyBorder="1" applyAlignment="1">
      <alignment horizontal="center" wrapText="1"/>
    </xf>
    <xf numFmtId="0" fontId="16" fillId="0" borderId="27" xfId="0" applyFont="1" applyBorder="1" applyAlignment="1">
      <alignment horizontal="center" wrapText="1"/>
    </xf>
    <xf numFmtId="0" fontId="16" fillId="0" borderId="21" xfId="0" applyFont="1" applyBorder="1" applyAlignment="1">
      <alignment horizontal="center" wrapText="1"/>
    </xf>
    <xf numFmtId="0" fontId="16" fillId="0" borderId="0" xfId="0" applyFont="1" applyBorder="1" applyAlignment="1">
      <alignment horizontal="center" wrapText="1"/>
    </xf>
    <xf numFmtId="0" fontId="16" fillId="0" borderId="2" xfId="0" applyFont="1" applyBorder="1" applyAlignment="1">
      <alignment horizontal="center" wrapText="1"/>
    </xf>
    <xf numFmtId="0" fontId="16" fillId="0" borderId="28" xfId="0" applyFont="1" applyBorder="1" applyAlignment="1">
      <alignment horizontal="center" wrapText="1"/>
    </xf>
    <xf numFmtId="0" fontId="16" fillId="0" borderId="8" xfId="0" applyFont="1" applyBorder="1" applyAlignment="1">
      <alignment horizontal="center" wrapText="1"/>
    </xf>
    <xf numFmtId="0" fontId="16" fillId="0" borderId="29" xfId="0" applyFont="1" applyBorder="1" applyAlignment="1">
      <alignment horizontal="center" wrapText="1"/>
    </xf>
    <xf numFmtId="0" fontId="17" fillId="0" borderId="0" xfId="0" applyFont="1" applyAlignment="1">
      <alignment horizontal="left" wrapText="1"/>
    </xf>
    <xf numFmtId="0" fontId="50" fillId="0" borderId="78" xfId="0" applyFont="1" applyBorder="1" applyAlignment="1">
      <alignment horizontal="left" vertical="center" wrapText="1"/>
    </xf>
    <xf numFmtId="0" fontId="50" fillId="0" borderId="79" xfId="0" applyFont="1" applyBorder="1" applyAlignment="1">
      <alignment horizontal="left" vertical="center" wrapText="1"/>
    </xf>
    <xf numFmtId="0" fontId="50" fillId="0" borderId="127" xfId="0" applyFont="1" applyBorder="1" applyAlignment="1">
      <alignment horizontal="left" vertical="center" wrapText="1"/>
    </xf>
    <xf numFmtId="0" fontId="50" fillId="0" borderId="104" xfId="0" applyFont="1" applyBorder="1" applyAlignment="1">
      <alignment horizontal="left" vertical="center" wrapText="1"/>
    </xf>
    <xf numFmtId="0" fontId="50" fillId="0" borderId="3" xfId="0" applyFont="1" applyBorder="1" applyAlignment="1">
      <alignment horizontal="left" vertical="center" wrapText="1"/>
    </xf>
    <xf numFmtId="0" fontId="50" fillId="0" borderId="75" xfId="0" applyFont="1" applyBorder="1" applyAlignment="1">
      <alignment horizontal="left" vertical="center" wrapText="1"/>
    </xf>
    <xf numFmtId="0" fontId="50" fillId="0" borderId="123" xfId="0" applyFont="1" applyBorder="1" applyAlignment="1">
      <alignment horizontal="left" vertical="center" wrapText="1"/>
    </xf>
    <xf numFmtId="0" fontId="50" fillId="0" borderId="115" xfId="0" applyFont="1" applyBorder="1" applyAlignment="1">
      <alignment horizontal="left" vertical="center" wrapText="1"/>
    </xf>
    <xf numFmtId="0" fontId="50" fillId="0" borderId="117" xfId="0" applyFont="1" applyBorder="1" applyAlignment="1">
      <alignment horizontal="left" vertical="center" wrapText="1"/>
    </xf>
    <xf numFmtId="0" fontId="1" fillId="0" borderId="78" xfId="0" applyFont="1" applyBorder="1" applyAlignment="1">
      <alignment vertical="center" wrapText="1"/>
    </xf>
    <xf numFmtId="0" fontId="1" fillId="0" borderId="79" xfId="0" applyFont="1" applyBorder="1" applyAlignment="1">
      <alignment vertical="center" wrapText="1"/>
    </xf>
    <xf numFmtId="0" fontId="1" fillId="0" borderId="79" xfId="0" applyFont="1" applyBorder="1" applyAlignment="1">
      <alignment horizontal="left" wrapText="1"/>
    </xf>
    <xf numFmtId="0" fontId="1" fillId="0" borderId="127" xfId="0" applyFont="1" applyBorder="1" applyAlignment="1">
      <alignment horizontal="left" wrapText="1"/>
    </xf>
    <xf numFmtId="0" fontId="12" fillId="0" borderId="0" xfId="0" applyFont="1" applyAlignment="1">
      <alignment horizontal="center" wrapText="1"/>
    </xf>
    <xf numFmtId="0" fontId="14" fillId="4" borderId="26"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27"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28"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4" fillId="0" borderId="0" xfId="0" applyFont="1" applyAlignment="1">
      <alignment horizontal="left" wrapText="1"/>
    </xf>
    <xf numFmtId="0" fontId="17" fillId="0" borderId="30" xfId="0" applyFont="1" applyBorder="1" applyAlignment="1">
      <alignment horizontal="center"/>
    </xf>
    <xf numFmtId="0" fontId="16" fillId="0" borderId="1" xfId="0" applyFont="1" applyBorder="1" applyAlignment="1">
      <alignment horizontal="center"/>
    </xf>
    <xf numFmtId="0" fontId="15" fillId="2" borderId="26" xfId="0" applyFont="1" applyFill="1" applyBorder="1" applyAlignment="1">
      <alignment horizontal="justify" vertical="top" wrapText="1"/>
    </xf>
    <xf numFmtId="0" fontId="15" fillId="2" borderId="4" xfId="0" applyFont="1" applyFill="1" applyBorder="1" applyAlignment="1">
      <alignment horizontal="justify" vertical="top" wrapText="1"/>
    </xf>
    <xf numFmtId="0" fontId="15" fillId="2" borderId="27" xfId="0" applyFont="1" applyFill="1" applyBorder="1" applyAlignment="1">
      <alignment horizontal="justify" vertical="top" wrapText="1"/>
    </xf>
    <xf numFmtId="0" fontId="15" fillId="2" borderId="28" xfId="0" applyFont="1" applyFill="1" applyBorder="1" applyAlignment="1">
      <alignment horizontal="justify" vertical="top" wrapText="1"/>
    </xf>
    <xf numFmtId="0" fontId="15" fillId="2" borderId="8" xfId="0" applyFont="1" applyFill="1" applyBorder="1" applyAlignment="1">
      <alignment horizontal="justify" vertical="top" wrapText="1"/>
    </xf>
    <xf numFmtId="0" fontId="15" fillId="2" borderId="29" xfId="0" applyFont="1" applyFill="1" applyBorder="1" applyAlignment="1">
      <alignment horizontal="justify" vertical="top" wrapText="1"/>
    </xf>
    <xf numFmtId="0" fontId="16" fillId="2" borderId="26" xfId="0" applyFont="1" applyFill="1" applyBorder="1" applyAlignment="1">
      <alignment horizontal="left" vertical="top" wrapText="1"/>
    </xf>
    <xf numFmtId="0" fontId="16" fillId="2" borderId="4" xfId="0" applyFont="1" applyFill="1" applyBorder="1" applyAlignment="1">
      <alignment horizontal="left" vertical="top" wrapText="1"/>
    </xf>
    <xf numFmtId="0" fontId="16" fillId="2" borderId="27" xfId="0" applyFont="1" applyFill="1" applyBorder="1" applyAlignment="1">
      <alignment horizontal="left" vertical="top" wrapText="1"/>
    </xf>
    <xf numFmtId="0" fontId="16" fillId="2" borderId="21" xfId="0" applyFont="1" applyFill="1" applyBorder="1" applyAlignment="1">
      <alignment horizontal="left" vertical="top" wrapText="1"/>
    </xf>
    <xf numFmtId="0" fontId="16" fillId="2" borderId="0" xfId="0" applyFont="1" applyFill="1" applyBorder="1" applyAlignment="1">
      <alignment horizontal="left" vertical="top" wrapText="1"/>
    </xf>
    <xf numFmtId="0" fontId="16" fillId="2" borderId="2" xfId="0" applyFont="1" applyFill="1" applyBorder="1" applyAlignment="1">
      <alignment horizontal="left" vertical="top" wrapText="1"/>
    </xf>
    <xf numFmtId="0" fontId="16" fillId="2" borderId="28" xfId="0" applyFont="1" applyFill="1" applyBorder="1" applyAlignment="1">
      <alignment horizontal="left" vertical="top" wrapText="1"/>
    </xf>
    <xf numFmtId="0" fontId="16" fillId="2" borderId="8" xfId="0" applyFont="1" applyFill="1" applyBorder="1" applyAlignment="1">
      <alignment horizontal="left" vertical="top" wrapText="1"/>
    </xf>
    <xf numFmtId="0" fontId="16" fillId="2" borderId="29" xfId="0" applyFont="1" applyFill="1" applyBorder="1" applyAlignment="1">
      <alignment horizontal="left" vertical="top" wrapText="1"/>
    </xf>
    <xf numFmtId="0" fontId="4" fillId="0" borderId="0" xfId="0" applyFont="1" applyAlignment="1">
      <alignment horizontal="left" vertical="center" wrapText="1"/>
    </xf>
    <xf numFmtId="4" fontId="11" fillId="2" borderId="18" xfId="0" applyNumberFormat="1" applyFont="1" applyFill="1" applyBorder="1" applyAlignment="1">
      <alignment horizontal="center"/>
    </xf>
    <xf numFmtId="4" fontId="11" fillId="2" borderId="19" xfId="0" applyNumberFormat="1" applyFont="1" applyFill="1" applyBorder="1" applyAlignment="1">
      <alignment horizontal="center"/>
    </xf>
    <xf numFmtId="4" fontId="11" fillId="2" borderId="20" xfId="0" applyNumberFormat="1" applyFont="1" applyFill="1" applyBorder="1" applyAlignment="1">
      <alignment horizontal="center"/>
    </xf>
    <xf numFmtId="0" fontId="30" fillId="0" borderId="18" xfId="0" applyFont="1" applyBorder="1" applyAlignment="1">
      <alignment horizontal="left" shrinkToFit="1"/>
    </xf>
    <xf numFmtId="0" fontId="30" fillId="0" borderId="19" xfId="0" applyFont="1" applyBorder="1" applyAlignment="1">
      <alignment horizontal="left" shrinkToFit="1"/>
    </xf>
    <xf numFmtId="0" fontId="30" fillId="0" borderId="20" xfId="0" applyFont="1" applyBorder="1" applyAlignment="1">
      <alignment horizontal="left" shrinkToFit="1"/>
    </xf>
    <xf numFmtId="0" fontId="13" fillId="4" borderId="18" xfId="0" applyFont="1" applyFill="1" applyBorder="1" applyAlignment="1">
      <alignment horizontal="justify" vertical="center" wrapText="1"/>
    </xf>
    <xf numFmtId="0" fontId="13" fillId="4" borderId="19" xfId="0" applyFont="1" applyFill="1" applyBorder="1" applyAlignment="1">
      <alignment horizontal="justify" vertical="center" wrapText="1"/>
    </xf>
    <xf numFmtId="0" fontId="13" fillId="4" borderId="20" xfId="0" applyFont="1" applyFill="1" applyBorder="1" applyAlignment="1">
      <alignment horizontal="justify" vertical="center" wrapText="1"/>
    </xf>
    <xf numFmtId="0" fontId="15" fillId="0" borderId="0" xfId="0" applyFont="1" applyBorder="1" applyAlignment="1">
      <alignment horizontal="justify" vertical="center" wrapText="1"/>
    </xf>
    <xf numFmtId="164" fontId="16" fillId="2" borderId="18" xfId="0" applyNumberFormat="1" applyFont="1" applyFill="1" applyBorder="1" applyAlignment="1">
      <alignment horizontal="center"/>
    </xf>
    <xf numFmtId="164" fontId="16" fillId="2" borderId="19" xfId="0" applyNumberFormat="1" applyFont="1" applyFill="1" applyBorder="1" applyAlignment="1">
      <alignment horizontal="center"/>
    </xf>
    <xf numFmtId="164" fontId="16" fillId="2" borderId="20" xfId="0" applyNumberFormat="1" applyFont="1" applyFill="1" applyBorder="1" applyAlignment="1">
      <alignment horizontal="center"/>
    </xf>
    <xf numFmtId="0" fontId="15" fillId="0" borderId="0" xfId="0" applyFont="1" applyFill="1" applyAlignment="1">
      <alignment horizontal="justify" wrapText="1"/>
    </xf>
    <xf numFmtId="167" fontId="16" fillId="2" borderId="18" xfId="0" applyNumberFormat="1" applyFont="1" applyFill="1" applyBorder="1" applyAlignment="1">
      <alignment horizontal="center"/>
    </xf>
    <xf numFmtId="167" fontId="16" fillId="2" borderId="19" xfId="0" applyNumberFormat="1" applyFont="1" applyFill="1" applyBorder="1" applyAlignment="1">
      <alignment horizontal="center"/>
    </xf>
    <xf numFmtId="167" fontId="16" fillId="2" borderId="20" xfId="0" applyNumberFormat="1" applyFont="1" applyFill="1" applyBorder="1" applyAlignment="1">
      <alignment horizontal="center"/>
    </xf>
    <xf numFmtId="0" fontId="16" fillId="2" borderId="18" xfId="0" applyFont="1" applyFill="1" applyBorder="1" applyAlignment="1">
      <alignment horizontal="center"/>
    </xf>
    <xf numFmtId="0" fontId="16" fillId="2" borderId="19" xfId="0" applyFont="1" applyFill="1" applyBorder="1" applyAlignment="1">
      <alignment horizontal="center"/>
    </xf>
    <xf numFmtId="0" fontId="16" fillId="2" borderId="20" xfId="0" applyFont="1" applyFill="1" applyBorder="1" applyAlignment="1">
      <alignment horizontal="center"/>
    </xf>
    <xf numFmtId="0" fontId="13" fillId="4" borderId="1" xfId="0" applyFont="1" applyFill="1" applyBorder="1" applyAlignment="1">
      <alignment horizontal="center" vertical="center"/>
    </xf>
    <xf numFmtId="0" fontId="13" fillId="4" borderId="1" xfId="0" applyFont="1" applyFill="1" applyBorder="1" applyAlignment="1">
      <alignment horizontal="center" vertical="center" wrapText="1"/>
    </xf>
    <xf numFmtId="0" fontId="15" fillId="0" borderId="0" xfId="0" applyFont="1" applyAlignment="1">
      <alignment horizontal="center" wrapText="1"/>
    </xf>
    <xf numFmtId="0" fontId="15" fillId="0" borderId="25" xfId="0" applyFont="1" applyBorder="1" applyAlignment="1">
      <alignment horizontal="center" wrapText="1"/>
    </xf>
    <xf numFmtId="0" fontId="0" fillId="0" borderId="0" xfId="0" applyFill="1" applyBorder="1" applyAlignment="1">
      <alignment horizontal="center"/>
    </xf>
    <xf numFmtId="0" fontId="15" fillId="2" borderId="18" xfId="0" applyFont="1" applyFill="1" applyBorder="1" applyAlignment="1">
      <alignment horizontal="left"/>
    </xf>
    <xf numFmtId="0" fontId="15" fillId="2" borderId="19" xfId="0" applyFont="1" applyFill="1" applyBorder="1" applyAlignment="1">
      <alignment horizontal="left"/>
    </xf>
    <xf numFmtId="0" fontId="15" fillId="2" borderId="20" xfId="0" applyFont="1" applyFill="1" applyBorder="1" applyAlignment="1">
      <alignment horizontal="left"/>
    </xf>
    <xf numFmtId="0" fontId="16" fillId="2" borderId="18" xfId="0" applyFont="1" applyFill="1" applyBorder="1" applyAlignment="1">
      <alignment horizontal="left"/>
    </xf>
    <xf numFmtId="0" fontId="16" fillId="2" borderId="19" xfId="0" applyFont="1" applyFill="1" applyBorder="1" applyAlignment="1">
      <alignment horizontal="left"/>
    </xf>
    <xf numFmtId="0" fontId="16" fillId="2" borderId="20" xfId="0" applyFont="1" applyFill="1" applyBorder="1" applyAlignment="1">
      <alignment horizontal="left"/>
    </xf>
    <xf numFmtId="1" fontId="16" fillId="2" borderId="18" xfId="0" quotePrefix="1" applyNumberFormat="1" applyFont="1" applyFill="1" applyBorder="1" applyAlignment="1">
      <alignment horizontal="left"/>
    </xf>
    <xf numFmtId="1" fontId="16" fillId="2" borderId="19" xfId="0" applyNumberFormat="1" applyFont="1" applyFill="1" applyBorder="1" applyAlignment="1">
      <alignment horizontal="left"/>
    </xf>
    <xf numFmtId="1" fontId="16" fillId="2" borderId="20" xfId="0" applyNumberFormat="1" applyFont="1" applyFill="1" applyBorder="1" applyAlignment="1">
      <alignment horizontal="left"/>
    </xf>
    <xf numFmtId="0" fontId="16" fillId="0" borderId="18" xfId="0" applyFont="1" applyBorder="1" applyAlignment="1">
      <alignment horizontal="left"/>
    </xf>
    <xf numFmtId="0" fontId="16" fillId="0" borderId="19" xfId="0" applyFont="1" applyBorder="1" applyAlignment="1">
      <alignment horizontal="left"/>
    </xf>
    <xf numFmtId="0" fontId="16" fillId="0" borderId="20" xfId="0" applyFont="1" applyBorder="1" applyAlignment="1">
      <alignment horizontal="left"/>
    </xf>
    <xf numFmtId="0" fontId="15" fillId="2" borderId="18" xfId="0" applyFont="1" applyFill="1" applyBorder="1" applyAlignment="1">
      <alignment horizontal="left" vertical="center"/>
    </xf>
    <xf numFmtId="0" fontId="15" fillId="2" borderId="19" xfId="0" applyFont="1" applyFill="1" applyBorder="1" applyAlignment="1">
      <alignment horizontal="left" vertical="center"/>
    </xf>
    <xf numFmtId="0" fontId="15" fillId="2" borderId="20" xfId="0" applyFont="1" applyFill="1" applyBorder="1" applyAlignment="1">
      <alignment horizontal="left" vertical="center"/>
    </xf>
    <xf numFmtId="0" fontId="8" fillId="3" borderId="22" xfId="0" applyFont="1" applyFill="1" applyBorder="1" applyAlignment="1">
      <alignment horizontal="center"/>
    </xf>
    <xf numFmtId="0" fontId="8" fillId="3" borderId="23" xfId="0" applyFont="1" applyFill="1" applyBorder="1" applyAlignment="1">
      <alignment horizontal="center"/>
    </xf>
    <xf numFmtId="0" fontId="8" fillId="3" borderId="24" xfId="0" applyFont="1" applyFill="1"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15" fillId="0" borderId="21" xfId="0" applyFont="1" applyBorder="1" applyAlignment="1">
      <alignment horizontal="right"/>
    </xf>
    <xf numFmtId="0" fontId="0" fillId="0" borderId="0" xfId="0" applyAlignment="1">
      <alignment horizontal="right"/>
    </xf>
    <xf numFmtId="0" fontId="17" fillId="0" borderId="30" xfId="0" applyFont="1" applyBorder="1" applyAlignment="1">
      <alignment horizontal="right"/>
    </xf>
    <xf numFmtId="1" fontId="16" fillId="0" borderId="1" xfId="0" applyNumberFormat="1" applyFont="1" applyBorder="1" applyAlignment="1">
      <alignment horizontal="center"/>
    </xf>
    <xf numFmtId="0" fontId="16" fillId="0" borderId="51" xfId="0" applyFont="1" applyBorder="1" applyAlignment="1" applyProtection="1">
      <alignment horizontal="left" wrapText="1"/>
    </xf>
    <xf numFmtId="0" fontId="16" fillId="0" borderId="4" xfId="0" applyFont="1" applyBorder="1" applyAlignment="1" applyProtection="1">
      <alignment horizontal="left"/>
    </xf>
    <xf numFmtId="0" fontId="16" fillId="0" borderId="52" xfId="0" applyFont="1" applyBorder="1" applyAlignment="1" applyProtection="1">
      <alignment horizontal="left"/>
    </xf>
    <xf numFmtId="0" fontId="2" fillId="0" borderId="18" xfId="0" applyFont="1" applyBorder="1" applyAlignment="1" applyProtection="1">
      <alignment horizontal="left"/>
      <protection locked="0"/>
    </xf>
    <xf numFmtId="0" fontId="2" fillId="0" borderId="19" xfId="0" applyFont="1" applyBorder="1" applyAlignment="1" applyProtection="1">
      <alignment horizontal="left"/>
      <protection locked="0"/>
    </xf>
    <xf numFmtId="0" fontId="2" fillId="0" borderId="20" xfId="0" applyFont="1" applyBorder="1" applyAlignment="1" applyProtection="1">
      <alignment horizontal="left"/>
      <protection locked="0"/>
    </xf>
    <xf numFmtId="0" fontId="2" fillId="0" borderId="18" xfId="0" applyFont="1" applyBorder="1" applyAlignment="1" applyProtection="1">
      <alignment horizontal="center"/>
      <protection locked="0"/>
    </xf>
    <xf numFmtId="0" fontId="2" fillId="0" borderId="19" xfId="0" applyFont="1" applyBorder="1" applyAlignment="1" applyProtection="1">
      <alignment horizontal="center"/>
      <protection locked="0"/>
    </xf>
    <xf numFmtId="0" fontId="2" fillId="0" borderId="20" xfId="0" applyFont="1" applyBorder="1" applyAlignment="1" applyProtection="1">
      <alignment horizontal="center"/>
      <protection locked="0"/>
    </xf>
    <xf numFmtId="0" fontId="2" fillId="2" borderId="18" xfId="0" applyFont="1" applyFill="1" applyBorder="1" applyAlignment="1" applyProtection="1">
      <alignment horizontal="left"/>
      <protection locked="0"/>
    </xf>
    <xf numFmtId="0" fontId="2" fillId="2" borderId="19" xfId="0" applyFont="1" applyFill="1" applyBorder="1" applyAlignment="1" applyProtection="1">
      <alignment horizontal="left"/>
      <protection locked="0"/>
    </xf>
    <xf numFmtId="0" fontId="2" fillId="2" borderId="20" xfId="0" applyFont="1" applyFill="1" applyBorder="1" applyAlignment="1" applyProtection="1">
      <alignment horizontal="left"/>
      <protection locked="0"/>
    </xf>
    <xf numFmtId="0" fontId="2" fillId="2" borderId="18" xfId="0" applyFont="1" applyFill="1" applyBorder="1" applyAlignment="1" applyProtection="1">
      <alignment horizontal="left" vertical="center"/>
      <protection locked="0"/>
    </xf>
    <xf numFmtId="0" fontId="2" fillId="2" borderId="19" xfId="0" applyFont="1" applyFill="1" applyBorder="1" applyAlignment="1" applyProtection="1">
      <alignment horizontal="left" vertical="center"/>
      <protection locked="0"/>
    </xf>
    <xf numFmtId="0" fontId="2" fillId="2" borderId="20" xfId="0" applyFont="1" applyFill="1" applyBorder="1" applyAlignment="1" applyProtection="1">
      <alignment horizontal="left" vertical="center"/>
      <protection locked="0"/>
    </xf>
    <xf numFmtId="0" fontId="16" fillId="0" borderId="35" xfId="0" applyFont="1" applyBorder="1" applyAlignment="1" applyProtection="1">
      <alignment shrinkToFit="1"/>
      <protection locked="0"/>
    </xf>
    <xf numFmtId="0" fontId="16" fillId="0" borderId="36" xfId="0" applyFont="1" applyBorder="1" applyAlignment="1" applyProtection="1">
      <alignment shrinkToFit="1"/>
      <protection locked="0"/>
    </xf>
    <xf numFmtId="0" fontId="15" fillId="0" borderId="66" xfId="0" applyFont="1" applyBorder="1" applyAlignment="1" applyProtection="1">
      <alignment horizontal="left"/>
    </xf>
    <xf numFmtId="0" fontId="15" fillId="0" borderId="67" xfId="0" applyFont="1" applyBorder="1" applyAlignment="1" applyProtection="1">
      <alignment horizontal="left"/>
    </xf>
    <xf numFmtId="0" fontId="15" fillId="0" borderId="68" xfId="0" applyFont="1" applyBorder="1" applyAlignment="1" applyProtection="1">
      <alignment horizontal="left"/>
    </xf>
    <xf numFmtId="0" fontId="0" fillId="0" borderId="0" xfId="0" applyAlignment="1" applyProtection="1">
      <alignment horizontal="center"/>
    </xf>
    <xf numFmtId="0" fontId="0" fillId="0" borderId="43" xfId="0" applyBorder="1" applyAlignment="1" applyProtection="1">
      <alignment shrinkToFit="1"/>
      <protection locked="0"/>
    </xf>
    <xf numFmtId="0" fontId="0" fillId="0" borderId="19" xfId="0" applyBorder="1" applyAlignment="1" applyProtection="1">
      <alignment shrinkToFit="1"/>
      <protection locked="0"/>
    </xf>
    <xf numFmtId="0" fontId="0" fillId="0" borderId="44" xfId="0" applyBorder="1" applyAlignment="1" applyProtection="1">
      <alignment shrinkToFit="1"/>
      <protection locked="0"/>
    </xf>
    <xf numFmtId="0" fontId="0" fillId="0" borderId="46" xfId="0" applyBorder="1" applyAlignment="1" applyProtection="1">
      <alignment horizontal="center" shrinkToFit="1"/>
    </xf>
    <xf numFmtId="0" fontId="5" fillId="5" borderId="38" xfId="0" applyFont="1" applyFill="1" applyBorder="1" applyAlignment="1" applyProtection="1">
      <alignment horizontal="center" vertical="center" wrapText="1"/>
    </xf>
    <xf numFmtId="0" fontId="5" fillId="5" borderId="14" xfId="0" applyFont="1" applyFill="1" applyBorder="1" applyAlignment="1" applyProtection="1">
      <alignment horizontal="center" vertical="center" wrapText="1"/>
    </xf>
    <xf numFmtId="0" fontId="5" fillId="5" borderId="40" xfId="0" applyFont="1" applyFill="1" applyBorder="1" applyAlignment="1" applyProtection="1">
      <alignment horizontal="center" vertical="center" wrapText="1"/>
    </xf>
    <xf numFmtId="0" fontId="5" fillId="5" borderId="16" xfId="0" applyFont="1" applyFill="1" applyBorder="1" applyAlignment="1" applyProtection="1">
      <alignment horizontal="center" vertical="center" wrapText="1"/>
    </xf>
    <xf numFmtId="0" fontId="4" fillId="0" borderId="49" xfId="0" applyFont="1" applyBorder="1" applyAlignment="1" applyProtection="1">
      <alignment horizontal="left"/>
      <protection locked="0"/>
    </xf>
    <xf numFmtId="0" fontId="4" fillId="0" borderId="50" xfId="0" applyFont="1" applyBorder="1" applyAlignment="1" applyProtection="1">
      <alignment horizontal="left"/>
      <protection locked="0"/>
    </xf>
    <xf numFmtId="0" fontId="15" fillId="0" borderId="66" xfId="0" applyFont="1" applyBorder="1" applyAlignment="1" applyProtection="1">
      <alignment wrapText="1"/>
    </xf>
    <xf numFmtId="0" fontId="15" fillId="0" borderId="67" xfId="0" applyFont="1" applyBorder="1" applyAlignment="1" applyProtection="1">
      <alignment wrapText="1"/>
    </xf>
    <xf numFmtId="0" fontId="15" fillId="0" borderId="68" xfId="0" applyFont="1" applyBorder="1" applyAlignment="1" applyProtection="1">
      <alignment wrapText="1"/>
    </xf>
    <xf numFmtId="0" fontId="15" fillId="7" borderId="62" xfId="0" applyFont="1" applyFill="1" applyBorder="1" applyAlignment="1" applyProtection="1">
      <alignment horizontal="center" wrapText="1"/>
      <protection locked="0"/>
    </xf>
    <xf numFmtId="0" fontId="15" fillId="7" borderId="58" xfId="0" applyFont="1" applyFill="1" applyBorder="1" applyAlignment="1" applyProtection="1">
      <alignment horizontal="center" wrapText="1"/>
      <protection locked="0"/>
    </xf>
    <xf numFmtId="0" fontId="15" fillId="7" borderId="63" xfId="0" applyFont="1" applyFill="1" applyBorder="1" applyAlignment="1" applyProtection="1">
      <alignment horizontal="center" wrapText="1"/>
      <protection locked="0"/>
    </xf>
    <xf numFmtId="0" fontId="15" fillId="0" borderId="43" xfId="0" applyFont="1" applyBorder="1" applyAlignment="1" applyProtection="1">
      <alignment horizontal="left" vertical="center" wrapText="1"/>
    </xf>
    <xf numFmtId="0" fontId="15" fillId="0" borderId="19" xfId="0" applyFont="1" applyBorder="1" applyAlignment="1" applyProtection="1">
      <alignment horizontal="left" vertical="center" wrapText="1"/>
    </xf>
    <xf numFmtId="0" fontId="15" fillId="0" borderId="44" xfId="0" applyFont="1" applyBorder="1" applyAlignment="1" applyProtection="1">
      <alignment horizontal="left" vertical="center" wrapText="1"/>
    </xf>
    <xf numFmtId="0" fontId="15" fillId="0" borderId="41" xfId="0" applyFont="1" applyBorder="1" applyAlignment="1" applyProtection="1">
      <alignment horizontal="center"/>
      <protection locked="0"/>
    </xf>
    <xf numFmtId="0" fontId="15" fillId="0" borderId="19" xfId="0" applyFont="1" applyBorder="1" applyAlignment="1" applyProtection="1">
      <alignment horizontal="center"/>
      <protection locked="0"/>
    </xf>
    <xf numFmtId="0" fontId="15" fillId="0" borderId="42" xfId="0" applyFont="1" applyBorder="1" applyAlignment="1" applyProtection="1">
      <alignment horizontal="center"/>
      <protection locked="0"/>
    </xf>
    <xf numFmtId="0" fontId="3" fillId="5" borderId="57" xfId="0" applyFont="1" applyFill="1" applyBorder="1" applyAlignment="1" applyProtection="1">
      <alignment horizontal="center" vertical="center" wrapText="1"/>
    </xf>
    <xf numFmtId="0" fontId="3" fillId="5" borderId="58" xfId="0" applyFont="1" applyFill="1" applyBorder="1" applyAlignment="1" applyProtection="1">
      <alignment horizontal="center" vertical="center" wrapText="1"/>
    </xf>
    <xf numFmtId="0" fontId="3" fillId="5" borderId="59" xfId="0" applyFont="1" applyFill="1" applyBorder="1" applyAlignment="1" applyProtection="1">
      <alignment horizontal="center" vertical="center" wrapText="1"/>
    </xf>
    <xf numFmtId="0" fontId="5" fillId="5" borderId="62" xfId="0" applyFont="1" applyFill="1" applyBorder="1" applyAlignment="1" applyProtection="1">
      <alignment horizontal="center" vertical="center" wrapText="1"/>
    </xf>
    <xf numFmtId="0" fontId="5" fillId="5" borderId="58" xfId="0" applyFont="1" applyFill="1" applyBorder="1" applyAlignment="1" applyProtection="1">
      <alignment horizontal="center" vertical="center" wrapText="1"/>
    </xf>
    <xf numFmtId="0" fontId="5" fillId="5" borderId="63" xfId="0" applyFont="1" applyFill="1" applyBorder="1" applyAlignment="1" applyProtection="1">
      <alignment horizontal="center" vertical="center" wrapText="1"/>
    </xf>
    <xf numFmtId="0" fontId="15" fillId="0" borderId="43" xfId="0" applyFont="1" applyBorder="1" applyAlignment="1" applyProtection="1">
      <alignment vertical="center" wrapText="1"/>
    </xf>
    <xf numFmtId="0" fontId="15" fillId="0" borderId="19" xfId="0" applyFont="1" applyBorder="1" applyAlignment="1" applyProtection="1">
      <alignment vertical="center" wrapText="1"/>
    </xf>
    <xf numFmtId="0" fontId="15" fillId="0" borderId="44" xfId="0" applyFont="1" applyBorder="1" applyAlignment="1" applyProtection="1">
      <alignment vertical="center" wrapText="1"/>
    </xf>
    <xf numFmtId="0" fontId="19" fillId="0" borderId="71" xfId="0" applyFont="1" applyBorder="1" applyAlignment="1" applyProtection="1">
      <alignment horizontal="center"/>
    </xf>
    <xf numFmtId="0" fontId="19" fillId="0" borderId="33" xfId="0" applyFont="1" applyBorder="1" applyAlignment="1" applyProtection="1">
      <alignment horizontal="center"/>
    </xf>
    <xf numFmtId="0" fontId="19" fillId="0" borderId="72" xfId="0" applyFont="1" applyBorder="1" applyAlignment="1" applyProtection="1">
      <alignment horizontal="center"/>
    </xf>
    <xf numFmtId="0" fontId="20" fillId="5" borderId="115" xfId="0" applyFont="1" applyFill="1" applyBorder="1" applyAlignment="1" applyProtection="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2" fillId="0" borderId="43" xfId="0" applyFont="1" applyBorder="1" applyAlignment="1" applyProtection="1">
      <alignment horizontal="right" vertical="center"/>
    </xf>
    <xf numFmtId="0" fontId="2" fillId="0" borderId="19" xfId="0" applyFont="1" applyBorder="1" applyAlignment="1" applyProtection="1">
      <alignment horizontal="right" vertical="center"/>
    </xf>
    <xf numFmtId="0" fontId="0" fillId="0" borderId="19" xfId="0" applyBorder="1" applyAlignment="1" applyProtection="1">
      <alignment vertical="center"/>
    </xf>
    <xf numFmtId="0" fontId="0" fillId="0" borderId="44" xfId="0" applyBorder="1" applyAlignment="1" applyProtection="1">
      <alignment vertical="center"/>
    </xf>
    <xf numFmtId="4" fontId="0" fillId="0" borderId="41" xfId="0" applyNumberFormat="1" applyBorder="1" applyAlignment="1" applyProtection="1">
      <alignment horizontal="center" vertical="center"/>
      <protection locked="0"/>
    </xf>
    <xf numFmtId="4" fontId="0" fillId="0" borderId="19" xfId="0" applyNumberFormat="1" applyBorder="1" applyAlignment="1" applyProtection="1">
      <alignment horizontal="center" vertical="center"/>
      <protection locked="0"/>
    </xf>
    <xf numFmtId="4" fontId="0" fillId="0" borderId="44" xfId="0" applyNumberFormat="1" applyBorder="1" applyAlignment="1" applyProtection="1">
      <alignment horizontal="center" vertical="center"/>
      <protection locked="0"/>
    </xf>
    <xf numFmtId="4" fontId="0" fillId="0" borderId="41" xfId="0" applyNumberFormat="1" applyBorder="1" applyAlignment="1" applyProtection="1">
      <alignment horizontal="center" vertical="center"/>
    </xf>
    <xf numFmtId="4" fontId="0" fillId="0" borderId="19" xfId="0" applyNumberFormat="1" applyBorder="1" applyAlignment="1" applyProtection="1">
      <alignment horizontal="center" vertical="center"/>
    </xf>
    <xf numFmtId="0" fontId="0" fillId="0" borderId="19" xfId="0" applyBorder="1" applyAlignment="1" applyProtection="1">
      <alignment horizontal="center" vertical="center"/>
    </xf>
    <xf numFmtId="0" fontId="0" fillId="0" borderId="42" xfId="0" applyBorder="1" applyAlignment="1" applyProtection="1">
      <alignment horizontal="center" vertical="center"/>
    </xf>
    <xf numFmtId="0" fontId="12" fillId="0" borderId="3" xfId="0" applyFont="1" applyBorder="1" applyAlignment="1" applyProtection="1">
      <alignment horizontal="center"/>
    </xf>
    <xf numFmtId="0" fontId="3" fillId="0" borderId="0" xfId="0" applyFont="1" applyAlignment="1" applyProtection="1"/>
    <xf numFmtId="0" fontId="3" fillId="0" borderId="25" xfId="0" applyFont="1" applyBorder="1" applyAlignment="1" applyProtection="1"/>
    <xf numFmtId="0" fontId="19" fillId="0" borderId="60" xfId="0" applyFont="1" applyBorder="1" applyAlignment="1" applyProtection="1">
      <alignment horizontal="right"/>
    </xf>
    <xf numFmtId="0" fontId="19" fillId="0" borderId="31" xfId="0" applyFont="1" applyBorder="1" applyAlignment="1" applyProtection="1">
      <alignment horizontal="right"/>
    </xf>
    <xf numFmtId="0" fontId="19" fillId="0" borderId="61" xfId="0" applyFont="1" applyBorder="1" applyAlignment="1" applyProtection="1">
      <alignment horizontal="right"/>
    </xf>
    <xf numFmtId="0" fontId="19" fillId="0" borderId="64" xfId="0" applyFont="1" applyBorder="1" applyAlignment="1" applyProtection="1">
      <alignment horizontal="center"/>
      <protection locked="0"/>
    </xf>
    <xf numFmtId="0" fontId="19" fillId="0" borderId="31" xfId="0" applyFont="1" applyBorder="1" applyAlignment="1" applyProtection="1">
      <alignment horizontal="center"/>
      <protection locked="0"/>
    </xf>
    <xf numFmtId="0" fontId="19" fillId="0" borderId="65" xfId="0" applyFont="1" applyBorder="1" applyAlignment="1" applyProtection="1">
      <alignment horizontal="center"/>
      <protection locked="0"/>
    </xf>
    <xf numFmtId="0" fontId="16" fillId="0" borderId="43" xfId="0" applyFont="1" applyBorder="1" applyAlignment="1" applyProtection="1">
      <alignment horizontal="left" wrapText="1"/>
    </xf>
    <xf numFmtId="0" fontId="16" fillId="0" borderId="19" xfId="0" applyFont="1" applyBorder="1" applyAlignment="1" applyProtection="1">
      <alignment horizontal="left"/>
    </xf>
    <xf numFmtId="0" fontId="16" fillId="0" borderId="44" xfId="0" applyFont="1" applyBorder="1" applyAlignment="1" applyProtection="1">
      <alignment horizontal="left"/>
    </xf>
    <xf numFmtId="0" fontId="16" fillId="0" borderId="43" xfId="0" applyFont="1" applyBorder="1" applyAlignment="1" applyProtection="1">
      <alignment horizontal="left"/>
    </xf>
    <xf numFmtId="0" fontId="16" fillId="0" borderId="41" xfId="0" applyFont="1" applyBorder="1" applyAlignment="1" applyProtection="1">
      <alignment horizontal="center"/>
      <protection locked="0"/>
    </xf>
    <xf numFmtId="0" fontId="16" fillId="0" borderId="19" xfId="0" applyFont="1" applyBorder="1" applyAlignment="1" applyProtection="1">
      <alignment horizontal="center"/>
      <protection locked="0"/>
    </xf>
    <xf numFmtId="0" fontId="16" fillId="0" borderId="42" xfId="0" applyFont="1" applyBorder="1" applyAlignment="1" applyProtection="1">
      <alignment horizontal="center"/>
      <protection locked="0"/>
    </xf>
    <xf numFmtId="0" fontId="16" fillId="0" borderId="35" xfId="0" applyFont="1" applyBorder="1" applyAlignment="1" applyProtection="1">
      <alignment horizontal="left" wrapText="1"/>
    </xf>
    <xf numFmtId="0" fontId="16" fillId="0" borderId="36" xfId="0" applyFont="1" applyBorder="1" applyAlignment="1" applyProtection="1">
      <alignment horizontal="left"/>
    </xf>
    <xf numFmtId="0" fontId="16" fillId="0" borderId="36" xfId="0" applyFont="1" applyBorder="1" applyAlignment="1" applyProtection="1">
      <alignment horizontal="center"/>
      <protection locked="0"/>
    </xf>
    <xf numFmtId="0" fontId="16" fillId="0" borderId="15" xfId="0" applyFont="1" applyBorder="1" applyAlignment="1" applyProtection="1">
      <alignment horizontal="center"/>
      <protection locked="0"/>
    </xf>
    <xf numFmtId="49" fontId="2" fillId="0" borderId="43" xfId="0" applyNumberFormat="1" applyFont="1" applyBorder="1" applyAlignment="1" applyProtection="1">
      <alignment horizontal="left" vertical="center"/>
    </xf>
    <xf numFmtId="49" fontId="0" fillId="0" borderId="19" xfId="0" applyNumberFormat="1" applyBorder="1" applyAlignment="1" applyProtection="1">
      <alignment horizontal="left" vertical="center"/>
    </xf>
    <xf numFmtId="0" fontId="0" fillId="0" borderId="36" xfId="0" applyBorder="1" applyAlignment="1" applyProtection="1">
      <alignment horizontal="center"/>
      <protection locked="0"/>
    </xf>
    <xf numFmtId="14" fontId="0" fillId="0" borderId="36" xfId="0" applyNumberFormat="1" applyBorder="1" applyAlignment="1" applyProtection="1">
      <alignment horizontal="center"/>
      <protection locked="0"/>
    </xf>
    <xf numFmtId="4" fontId="0" fillId="0" borderId="41" xfId="0" applyNumberFormat="1" applyBorder="1" applyAlignment="1" applyProtection="1">
      <alignment horizontal="center" vertical="center" wrapText="1"/>
    </xf>
    <xf numFmtId="4" fontId="0" fillId="0" borderId="19" xfId="0" applyNumberFormat="1" applyBorder="1" applyAlignment="1" applyProtection="1">
      <alignment horizontal="center" vertical="center" wrapText="1"/>
    </xf>
    <xf numFmtId="0" fontId="0" fillId="0" borderId="19" xfId="0" applyBorder="1" applyAlignment="1" applyProtection="1">
      <alignment horizontal="center" vertical="center" wrapText="1"/>
    </xf>
    <xf numFmtId="0" fontId="0" fillId="0" borderId="42" xfId="0" applyBorder="1" applyAlignment="1" applyProtection="1">
      <alignment horizontal="center" vertical="center" wrapText="1"/>
    </xf>
    <xf numFmtId="2" fontId="0" fillId="0" borderId="41" xfId="0" applyNumberFormat="1" applyBorder="1" applyAlignment="1" applyProtection="1">
      <alignment horizontal="center" vertical="center"/>
    </xf>
    <xf numFmtId="49" fontId="2" fillId="0" borderId="19" xfId="0" applyNumberFormat="1" applyFont="1" applyBorder="1" applyAlignment="1" applyProtection="1">
      <alignment horizontal="left" vertical="center"/>
    </xf>
    <xf numFmtId="49" fontId="2" fillId="0" borderId="44" xfId="0" applyNumberFormat="1" applyFont="1" applyBorder="1" applyAlignment="1" applyProtection="1">
      <alignment horizontal="left" vertical="center"/>
    </xf>
    <xf numFmtId="4" fontId="0" fillId="0" borderId="44" xfId="0" applyNumberFormat="1" applyBorder="1" applyAlignment="1" applyProtection="1">
      <alignment horizontal="center" vertical="center"/>
    </xf>
    <xf numFmtId="49" fontId="0" fillId="0" borderId="43" xfId="0" applyNumberFormat="1" applyBorder="1" applyAlignment="1" applyProtection="1">
      <alignment horizontal="left" vertical="center"/>
    </xf>
    <xf numFmtId="49" fontId="0" fillId="0" borderId="44" xfId="0" applyNumberFormat="1" applyBorder="1" applyAlignment="1" applyProtection="1">
      <alignment horizontal="left" vertical="center"/>
    </xf>
    <xf numFmtId="0" fontId="3" fillId="5" borderId="62" xfId="0" applyFont="1" applyFill="1" applyBorder="1" applyAlignment="1" applyProtection="1">
      <alignment horizontal="center" vertical="center"/>
    </xf>
    <xf numFmtId="0" fontId="0" fillId="0" borderId="58" xfId="0" applyBorder="1" applyAlignment="1" applyProtection="1">
      <alignment horizontal="center" vertical="center"/>
    </xf>
    <xf numFmtId="0" fontId="0" fillId="0" borderId="59" xfId="0" applyBorder="1" applyAlignment="1" applyProtection="1">
      <alignment horizontal="center" vertical="center"/>
    </xf>
    <xf numFmtId="0" fontId="0" fillId="0" borderId="64" xfId="0" applyBorder="1" applyAlignment="1" applyProtection="1">
      <alignment horizontal="center" vertical="center"/>
    </xf>
    <xf numFmtId="0" fontId="0" fillId="0" borderId="31" xfId="0" applyBorder="1" applyAlignment="1" applyProtection="1">
      <alignment horizontal="center" vertical="center"/>
    </xf>
    <xf numFmtId="0" fontId="0" fillId="0" borderId="61" xfId="0" applyBorder="1" applyAlignment="1" applyProtection="1">
      <alignment horizontal="center" vertical="center"/>
    </xf>
    <xf numFmtId="0" fontId="0" fillId="0" borderId="44" xfId="0" applyBorder="1" applyAlignment="1" applyProtection="1">
      <alignment horizontal="center" vertical="center"/>
    </xf>
    <xf numFmtId="14" fontId="0" fillId="0" borderId="69" xfId="0" applyNumberFormat="1" applyBorder="1" applyAlignment="1" applyProtection="1">
      <alignment horizontal="center"/>
      <protection locked="0"/>
    </xf>
    <xf numFmtId="14" fontId="0" fillId="0" borderId="67" xfId="0" applyNumberFormat="1" applyBorder="1" applyAlignment="1" applyProtection="1">
      <alignment horizontal="center"/>
      <protection locked="0"/>
    </xf>
    <xf numFmtId="14" fontId="0" fillId="0" borderId="68" xfId="0" applyNumberFormat="1" applyBorder="1" applyAlignment="1" applyProtection="1">
      <alignment horizontal="center"/>
      <protection locked="0"/>
    </xf>
    <xf numFmtId="0" fontId="3" fillId="0" borderId="106" xfId="0" applyFont="1" applyBorder="1" applyAlignment="1" applyProtection="1">
      <alignment horizontal="center" vertical="center"/>
    </xf>
    <xf numFmtId="0" fontId="0" fillId="0" borderId="23" xfId="0" applyBorder="1" applyAlignment="1" applyProtection="1">
      <alignment horizontal="center" vertical="center"/>
    </xf>
    <xf numFmtId="0" fontId="0" fillId="0" borderId="107" xfId="0" applyBorder="1" applyAlignment="1" applyProtection="1">
      <alignment horizontal="center" vertical="center"/>
    </xf>
    <xf numFmtId="4" fontId="3" fillId="0" borderId="94" xfId="0" applyNumberFormat="1" applyFont="1" applyBorder="1" applyAlignment="1" applyProtection="1">
      <alignment horizontal="center" vertical="center"/>
    </xf>
    <xf numFmtId="4" fontId="3" fillId="0" borderId="4" xfId="0" applyNumberFormat="1" applyFont="1" applyBorder="1" applyAlignment="1" applyProtection="1">
      <alignment horizontal="center" vertical="center"/>
    </xf>
    <xf numFmtId="0" fontId="0" fillId="0" borderId="4" xfId="0" applyBorder="1" applyAlignment="1" applyProtection="1">
      <alignment horizontal="center" vertical="center"/>
    </xf>
    <xf numFmtId="0" fontId="0" fillId="0" borderId="116" xfId="0" applyBorder="1" applyAlignment="1" applyProtection="1">
      <alignment horizontal="center" vertical="center"/>
    </xf>
    <xf numFmtId="0" fontId="3" fillId="0" borderId="51" xfId="0" applyFont="1" applyBorder="1" applyAlignment="1" applyProtection="1">
      <alignment horizontal="center" vertical="center"/>
    </xf>
    <xf numFmtId="0" fontId="3" fillId="0" borderId="4" xfId="0" applyFont="1" applyBorder="1" applyAlignment="1" applyProtection="1">
      <alignment horizontal="center" vertical="center"/>
    </xf>
    <xf numFmtId="0" fontId="0" fillId="0" borderId="52" xfId="0" applyBorder="1" applyAlignment="1" applyProtection="1">
      <alignment horizontal="center" vertical="center"/>
    </xf>
    <xf numFmtId="0" fontId="3" fillId="5" borderId="114" xfId="0" applyFont="1" applyFill="1" applyBorder="1" applyAlignment="1" applyProtection="1">
      <alignment horizontal="center" vertical="center" wrapText="1"/>
    </xf>
    <xf numFmtId="0" fontId="3" fillId="5" borderId="126" xfId="0" applyFont="1" applyFill="1" applyBorder="1" applyAlignment="1" applyProtection="1">
      <alignment horizontal="center" vertical="center" wrapText="1"/>
    </xf>
    <xf numFmtId="0" fontId="3" fillId="0" borderId="23" xfId="0" applyFont="1" applyBorder="1" applyAlignment="1" applyProtection="1">
      <alignment horizontal="center" vertical="center"/>
    </xf>
    <xf numFmtId="0" fontId="3" fillId="0" borderId="107" xfId="0" applyFont="1" applyBorder="1" applyAlignment="1" applyProtection="1">
      <alignment horizontal="center" vertical="center"/>
    </xf>
    <xf numFmtId="0" fontId="3" fillId="5" borderId="113" xfId="0" applyFont="1" applyFill="1" applyBorder="1" applyAlignment="1" applyProtection="1">
      <alignment horizontal="center" vertical="center" wrapText="1"/>
    </xf>
    <xf numFmtId="0" fontId="3" fillId="5" borderId="110" xfId="0" applyFont="1" applyFill="1" applyBorder="1" applyAlignment="1" applyProtection="1">
      <alignment horizontal="center" vertical="center" wrapText="1"/>
    </xf>
    <xf numFmtId="14" fontId="0" fillId="0" borderId="40" xfId="0" applyNumberFormat="1" applyBorder="1" applyAlignment="1" applyProtection="1">
      <alignment horizontal="center"/>
      <protection locked="0"/>
    </xf>
    <xf numFmtId="4" fontId="3" fillId="0" borderId="71" xfId="0" applyNumberFormat="1" applyFont="1" applyBorder="1" applyAlignment="1" applyProtection="1">
      <alignment horizontal="center"/>
    </xf>
    <xf numFmtId="4" fontId="3" fillId="0" borderId="33" xfId="0" applyNumberFormat="1" applyFont="1" applyBorder="1" applyAlignment="1" applyProtection="1">
      <alignment horizontal="center"/>
    </xf>
    <xf numFmtId="4" fontId="3" fillId="0" borderId="72" xfId="0" applyNumberFormat="1" applyFont="1" applyBorder="1" applyAlignment="1" applyProtection="1">
      <alignment horizontal="center"/>
    </xf>
    <xf numFmtId="0" fontId="0" fillId="0" borderId="41" xfId="0" applyBorder="1" applyAlignment="1" applyProtection="1">
      <alignment horizontal="center" shrinkToFit="1"/>
      <protection locked="0"/>
    </xf>
    <xf numFmtId="0" fontId="0" fillId="0" borderId="19" xfId="0" applyBorder="1" applyAlignment="1" applyProtection="1">
      <alignment horizontal="center" shrinkToFit="1"/>
      <protection locked="0"/>
    </xf>
    <xf numFmtId="0" fontId="0" fillId="0" borderId="44" xfId="0" applyBorder="1" applyAlignment="1" applyProtection="1">
      <alignment horizontal="center" shrinkToFit="1"/>
      <protection locked="0"/>
    </xf>
    <xf numFmtId="4" fontId="0" fillId="0" borderId="41" xfId="0" applyNumberFormat="1" applyBorder="1" applyAlignment="1" applyProtection="1">
      <alignment horizontal="center"/>
      <protection locked="0"/>
    </xf>
    <xf numFmtId="4" fontId="0" fillId="0" borderId="19" xfId="0" applyNumberFormat="1" applyBorder="1" applyAlignment="1" applyProtection="1">
      <alignment horizontal="center"/>
      <protection locked="0"/>
    </xf>
    <xf numFmtId="4" fontId="0" fillId="0" borderId="42" xfId="0" applyNumberFormat="1" applyBorder="1" applyAlignment="1" applyProtection="1">
      <alignment horizontal="center"/>
      <protection locked="0"/>
    </xf>
    <xf numFmtId="0" fontId="3" fillId="0" borderId="55" xfId="0" applyFont="1" applyBorder="1" applyAlignment="1" applyProtection="1">
      <alignment horizontal="center"/>
    </xf>
    <xf numFmtId="0" fontId="3" fillId="0" borderId="49" xfId="0" applyFont="1" applyBorder="1" applyAlignment="1" applyProtection="1">
      <alignment horizontal="center"/>
    </xf>
    <xf numFmtId="0" fontId="3" fillId="0" borderId="56" xfId="0" applyFont="1" applyBorder="1" applyAlignment="1" applyProtection="1">
      <alignment horizontal="center"/>
    </xf>
    <xf numFmtId="0" fontId="0" fillId="0" borderId="43" xfId="0" applyBorder="1" applyAlignment="1" applyProtection="1">
      <alignment horizontal="center" shrinkToFit="1"/>
      <protection locked="0"/>
    </xf>
    <xf numFmtId="0" fontId="3" fillId="5" borderId="125" xfId="0" applyFont="1" applyFill="1" applyBorder="1" applyAlignment="1" applyProtection="1">
      <alignment horizontal="center"/>
    </xf>
    <xf numFmtId="0" fontId="3" fillId="5" borderId="101" xfId="0" applyFont="1" applyFill="1" applyBorder="1" applyAlignment="1" applyProtection="1">
      <alignment horizontal="center"/>
    </xf>
    <xf numFmtId="0" fontId="3" fillId="5" borderId="112" xfId="0" applyFont="1" applyFill="1" applyBorder="1" applyAlignment="1" applyProtection="1">
      <alignment horizontal="center"/>
    </xf>
    <xf numFmtId="4" fontId="0" fillId="0" borderId="41" xfId="0" applyNumberFormat="1" applyFill="1" applyBorder="1" applyAlignment="1" applyProtection="1">
      <alignment horizontal="center"/>
    </xf>
    <xf numFmtId="4" fontId="0" fillId="0" borderId="19" xfId="0" applyNumberFormat="1" applyFill="1" applyBorder="1" applyAlignment="1" applyProtection="1">
      <alignment horizontal="center"/>
    </xf>
    <xf numFmtId="4" fontId="0" fillId="0" borderId="44" xfId="0" applyNumberFormat="1" applyFill="1" applyBorder="1" applyAlignment="1" applyProtection="1">
      <alignment horizontal="center"/>
    </xf>
    <xf numFmtId="4" fontId="0" fillId="0" borderId="71" xfId="0" applyNumberFormat="1" applyBorder="1" applyAlignment="1" applyProtection="1">
      <alignment horizontal="center"/>
    </xf>
    <xf numFmtId="4" fontId="0" fillId="0" borderId="33" xfId="0" applyNumberFormat="1" applyBorder="1" applyAlignment="1" applyProtection="1">
      <alignment horizontal="center"/>
    </xf>
    <xf numFmtId="4" fontId="0" fillId="0" borderId="72" xfId="0" applyNumberFormat="1" applyBorder="1" applyAlignment="1" applyProtection="1">
      <alignment horizontal="center"/>
    </xf>
    <xf numFmtId="4" fontId="0" fillId="0" borderId="41" xfId="0" applyNumberFormat="1" applyBorder="1" applyAlignment="1" applyProtection="1">
      <alignment horizontal="center"/>
    </xf>
    <xf numFmtId="4" fontId="0" fillId="0" borderId="19" xfId="0" applyNumberFormat="1" applyBorder="1" applyAlignment="1" applyProtection="1">
      <alignment horizontal="center"/>
    </xf>
    <xf numFmtId="4" fontId="0" fillId="0" borderId="42" xfId="0" applyNumberFormat="1" applyBorder="1" applyAlignment="1" applyProtection="1">
      <alignment horizontal="center"/>
    </xf>
    <xf numFmtId="4" fontId="0" fillId="5" borderId="81" xfId="0" applyNumberFormat="1" applyFill="1" applyBorder="1" applyAlignment="1" applyProtection="1">
      <alignment horizontal="center"/>
    </xf>
    <xf numFmtId="0" fontId="0" fillId="5" borderId="82" xfId="0" applyFill="1" applyBorder="1" applyProtection="1"/>
    <xf numFmtId="0" fontId="0" fillId="5" borderId="84" xfId="0" applyFill="1" applyBorder="1" applyProtection="1"/>
    <xf numFmtId="0" fontId="3" fillId="5" borderId="102" xfId="0" applyFont="1" applyFill="1" applyBorder="1" applyAlignment="1" applyProtection="1">
      <alignment horizontal="center"/>
    </xf>
    <xf numFmtId="0" fontId="3" fillId="5" borderId="58" xfId="0" applyFont="1" applyFill="1" applyBorder="1" applyAlignment="1" applyProtection="1">
      <alignment horizontal="center" vertical="center"/>
    </xf>
    <xf numFmtId="0" fontId="3" fillId="5" borderId="63" xfId="0" applyFont="1" applyFill="1" applyBorder="1" applyAlignment="1" applyProtection="1">
      <alignment horizontal="center" vertical="center"/>
    </xf>
    <xf numFmtId="0" fontId="3" fillId="5" borderId="86" xfId="0" applyFont="1" applyFill="1" applyBorder="1" applyAlignment="1" applyProtection="1">
      <alignment horizontal="center" vertical="center"/>
    </xf>
    <xf numFmtId="0" fontId="3" fillId="5" borderId="0" xfId="0" applyFont="1" applyFill="1" applyBorder="1" applyAlignment="1" applyProtection="1">
      <alignment horizontal="center" vertical="center"/>
    </xf>
    <xf numFmtId="0" fontId="3" fillId="5" borderId="5" xfId="0" applyFont="1" applyFill="1" applyBorder="1" applyAlignment="1" applyProtection="1">
      <alignment horizontal="center" vertical="center"/>
    </xf>
    <xf numFmtId="0" fontId="3" fillId="5" borderId="87" xfId="0" applyFont="1" applyFill="1" applyBorder="1" applyAlignment="1" applyProtection="1">
      <alignment horizontal="center" vertical="center"/>
    </xf>
    <xf numFmtId="0" fontId="3" fillId="5" borderId="88" xfId="0" applyFont="1" applyFill="1" applyBorder="1" applyAlignment="1" applyProtection="1">
      <alignment horizontal="center" vertical="center"/>
    </xf>
    <xf numFmtId="0" fontId="3" fillId="5" borderId="89" xfId="0" applyFont="1" applyFill="1" applyBorder="1" applyAlignment="1" applyProtection="1">
      <alignment horizontal="center" vertical="center"/>
    </xf>
    <xf numFmtId="0" fontId="3" fillId="5" borderId="100" xfId="0" applyFont="1" applyFill="1" applyBorder="1" applyAlignment="1" applyProtection="1">
      <alignment horizontal="center"/>
    </xf>
    <xf numFmtId="0" fontId="0" fillId="0" borderId="85" xfId="0" applyBorder="1" applyAlignment="1" applyProtection="1">
      <alignment horizontal="left"/>
    </xf>
    <xf numFmtId="0" fontId="0" fillId="0" borderId="82" xfId="0" applyBorder="1" applyAlignment="1" applyProtection="1">
      <alignment horizontal="left"/>
    </xf>
    <xf numFmtId="0" fontId="0" fillId="0" borderId="84" xfId="0" applyBorder="1" applyAlignment="1" applyProtection="1">
      <alignment horizontal="left"/>
    </xf>
    <xf numFmtId="0" fontId="3" fillId="5" borderId="57" xfId="0" applyFont="1" applyFill="1" applyBorder="1" applyAlignment="1" applyProtection="1">
      <alignment horizontal="center" vertical="center"/>
    </xf>
    <xf numFmtId="0" fontId="3" fillId="5" borderId="59" xfId="0" applyFont="1" applyFill="1" applyBorder="1" applyAlignment="1" applyProtection="1">
      <alignment horizontal="center" vertical="center"/>
    </xf>
    <xf numFmtId="0" fontId="3" fillId="5" borderId="6" xfId="0" applyFont="1" applyFill="1" applyBorder="1" applyAlignment="1" applyProtection="1">
      <alignment horizontal="center" vertical="center"/>
    </xf>
    <xf numFmtId="0" fontId="3" fillId="5" borderId="25" xfId="0" applyFont="1" applyFill="1" applyBorder="1" applyAlignment="1" applyProtection="1">
      <alignment horizontal="center" vertical="center"/>
    </xf>
    <xf numFmtId="0" fontId="3" fillId="5" borderId="99" xfId="0" applyFont="1" applyFill="1" applyBorder="1" applyAlignment="1" applyProtection="1">
      <alignment horizontal="center" vertical="center"/>
    </xf>
    <xf numFmtId="0" fontId="3" fillId="5" borderId="90" xfId="0" applyFont="1" applyFill="1" applyBorder="1" applyAlignment="1" applyProtection="1">
      <alignment horizontal="center" vertical="center"/>
    </xf>
    <xf numFmtId="49" fontId="0" fillId="0" borderId="43" xfId="0" applyNumberFormat="1" applyBorder="1" applyAlignment="1" applyProtection="1">
      <alignment horizontal="left"/>
    </xf>
    <xf numFmtId="49" fontId="0" fillId="0" borderId="19" xfId="0" applyNumberFormat="1" applyBorder="1" applyAlignment="1" applyProtection="1">
      <alignment horizontal="left"/>
    </xf>
    <xf numFmtId="49" fontId="0" fillId="0" borderId="44" xfId="0" applyNumberFormat="1" applyBorder="1" applyAlignment="1" applyProtection="1">
      <alignment horizontal="left"/>
    </xf>
    <xf numFmtId="0" fontId="2" fillId="0" borderId="0" xfId="0" applyFont="1" applyAlignment="1" applyProtection="1">
      <alignment horizontal="left"/>
    </xf>
    <xf numFmtId="49" fontId="3" fillId="0" borderId="32" xfId="0" applyNumberFormat="1" applyFont="1" applyBorder="1" applyAlignment="1" applyProtection="1">
      <alignment horizontal="center"/>
    </xf>
    <xf numFmtId="49" fontId="3" fillId="0" borderId="33" xfId="0" applyNumberFormat="1" applyFont="1" applyBorder="1" applyAlignment="1" applyProtection="1">
      <alignment horizontal="center"/>
    </xf>
    <xf numFmtId="49" fontId="3" fillId="0" borderId="34" xfId="0" applyNumberFormat="1" applyFont="1" applyBorder="1" applyAlignment="1" applyProtection="1">
      <alignment horizontal="center"/>
    </xf>
    <xf numFmtId="0" fontId="3" fillId="5" borderId="62" xfId="0" applyFont="1" applyFill="1" applyBorder="1" applyAlignment="1" applyProtection="1">
      <alignment horizontal="center" vertical="center" wrapText="1"/>
    </xf>
    <xf numFmtId="0" fontId="0" fillId="0" borderId="86" xfId="0" applyBorder="1" applyAlignment="1" applyProtection="1">
      <alignment horizontal="center" vertical="center"/>
    </xf>
    <xf numFmtId="0" fontId="0" fillId="0" borderId="0" xfId="0" applyAlignment="1" applyProtection="1">
      <alignment horizontal="center" vertical="center"/>
    </xf>
    <xf numFmtId="0" fontId="0" fillId="0" borderId="25" xfId="0" applyBorder="1" applyAlignment="1" applyProtection="1">
      <alignment horizontal="center" vertical="center"/>
    </xf>
    <xf numFmtId="0" fontId="0" fillId="0" borderId="87" xfId="0" applyBorder="1" applyAlignment="1" applyProtection="1">
      <alignment horizontal="center" vertical="center"/>
    </xf>
    <xf numFmtId="0" fontId="0" fillId="0" borderId="88" xfId="0" applyBorder="1" applyAlignment="1" applyProtection="1">
      <alignment horizontal="center" vertical="center"/>
    </xf>
    <xf numFmtId="0" fontId="0" fillId="0" borderId="90" xfId="0" applyBorder="1" applyAlignment="1" applyProtection="1">
      <alignment horizontal="center" vertical="center"/>
    </xf>
    <xf numFmtId="4" fontId="0" fillId="0" borderId="44" xfId="0" applyNumberFormat="1" applyBorder="1" applyAlignment="1" applyProtection="1">
      <alignment horizontal="center"/>
    </xf>
    <xf numFmtId="1" fontId="0" fillId="0" borderId="55" xfId="0" applyNumberFormat="1" applyBorder="1" applyAlignment="1" applyProtection="1">
      <alignment horizontal="center"/>
    </xf>
    <xf numFmtId="1" fontId="0" fillId="0" borderId="49" xfId="0" applyNumberFormat="1" applyBorder="1" applyAlignment="1" applyProtection="1">
      <alignment horizontal="center"/>
    </xf>
    <xf numFmtId="1" fontId="0" fillId="0" borderId="56" xfId="0" applyNumberFormat="1" applyBorder="1" applyAlignment="1" applyProtection="1">
      <alignment horizontal="center"/>
    </xf>
    <xf numFmtId="1" fontId="0" fillId="0" borderId="41" xfId="0" applyNumberFormat="1" applyBorder="1" applyAlignment="1" applyProtection="1">
      <alignment horizontal="center"/>
    </xf>
    <xf numFmtId="1" fontId="0" fillId="0" borderId="19" xfId="0" applyNumberFormat="1" applyBorder="1" applyAlignment="1" applyProtection="1">
      <alignment horizontal="center"/>
    </xf>
    <xf numFmtId="1" fontId="0" fillId="0" borderId="44" xfId="0" applyNumberFormat="1" applyBorder="1" applyAlignment="1" applyProtection="1">
      <alignment horizontal="center"/>
    </xf>
    <xf numFmtId="0" fontId="0" fillId="0" borderId="71" xfId="0" applyBorder="1" applyAlignment="1" applyProtection="1">
      <alignment horizontal="center"/>
    </xf>
    <xf numFmtId="0" fontId="0" fillId="0" borderId="33" xfId="0" applyBorder="1" applyAlignment="1" applyProtection="1">
      <alignment horizontal="center"/>
    </xf>
    <xf numFmtId="0" fontId="0" fillId="0" borderId="34" xfId="0" applyBorder="1" applyAlignment="1" applyProtection="1">
      <alignment horizontal="center"/>
    </xf>
    <xf numFmtId="4" fontId="3" fillId="0" borderId="34" xfId="0" applyNumberFormat="1" applyFont="1" applyBorder="1" applyAlignment="1" applyProtection="1">
      <alignment horizontal="center"/>
    </xf>
    <xf numFmtId="0" fontId="0" fillId="0" borderId="95" xfId="0" applyBorder="1" applyAlignment="1" applyProtection="1">
      <alignment horizontal="center" shrinkToFit="1"/>
      <protection locked="0"/>
    </xf>
    <xf numFmtId="0" fontId="0" fillId="0" borderId="96" xfId="0" applyBorder="1" applyAlignment="1" applyProtection="1">
      <alignment horizontal="center" shrinkToFit="1"/>
      <protection locked="0"/>
    </xf>
    <xf numFmtId="0" fontId="0" fillId="0" borderId="97" xfId="0" applyBorder="1" applyAlignment="1" applyProtection="1">
      <alignment horizontal="center" shrinkToFit="1"/>
      <protection locked="0"/>
    </xf>
    <xf numFmtId="4" fontId="0" fillId="0" borderId="81" xfId="0" applyNumberFormat="1" applyBorder="1" applyAlignment="1" applyProtection="1">
      <alignment horizontal="center"/>
      <protection locked="0"/>
    </xf>
    <xf numFmtId="4" fontId="0" fillId="0" borderId="82" xfId="0" applyNumberFormat="1" applyBorder="1" applyAlignment="1" applyProtection="1">
      <alignment horizontal="center"/>
      <protection locked="0"/>
    </xf>
    <xf numFmtId="4" fontId="0" fillId="0" borderId="83" xfId="0" applyNumberFormat="1" applyBorder="1" applyAlignment="1" applyProtection="1">
      <alignment horizontal="center"/>
      <protection locked="0"/>
    </xf>
    <xf numFmtId="0" fontId="0" fillId="0" borderId="85" xfId="0" applyBorder="1" applyAlignment="1" applyProtection="1">
      <alignment horizontal="center" shrinkToFit="1"/>
      <protection locked="0"/>
    </xf>
    <xf numFmtId="0" fontId="0" fillId="0" borderId="82" xfId="0" applyBorder="1" applyAlignment="1" applyProtection="1">
      <alignment horizontal="center" shrinkToFit="1"/>
      <protection locked="0"/>
    </xf>
    <xf numFmtId="0" fontId="0" fillId="0" borderId="84" xfId="0" applyBorder="1" applyAlignment="1" applyProtection="1">
      <alignment horizontal="center" shrinkToFit="1"/>
      <protection locked="0"/>
    </xf>
    <xf numFmtId="0" fontId="0" fillId="0" borderId="81" xfId="0" applyBorder="1" applyAlignment="1" applyProtection="1">
      <alignment horizontal="center" shrinkToFit="1"/>
      <protection locked="0"/>
    </xf>
    <xf numFmtId="4" fontId="0" fillId="0" borderId="81" xfId="0" applyNumberFormat="1" applyFill="1" applyBorder="1" applyAlignment="1" applyProtection="1">
      <alignment horizontal="center"/>
    </xf>
    <xf numFmtId="4" fontId="0" fillId="0" borderId="82" xfId="0" applyNumberFormat="1" applyFill="1" applyBorder="1" applyAlignment="1" applyProtection="1">
      <alignment horizontal="center"/>
    </xf>
    <xf numFmtId="4" fontId="0" fillId="0" borderId="84" xfId="0" applyNumberFormat="1" applyFill="1" applyBorder="1" applyAlignment="1" applyProtection="1">
      <alignment horizontal="center"/>
    </xf>
    <xf numFmtId="4" fontId="0" fillId="0" borderId="34" xfId="0" applyNumberFormat="1" applyBorder="1" applyAlignment="1" applyProtection="1">
      <alignment horizontal="center"/>
    </xf>
    <xf numFmtId="3" fontId="0" fillId="0" borderId="48" xfId="0" applyNumberFormat="1" applyBorder="1" applyAlignment="1" applyProtection="1">
      <alignment horizontal="center"/>
    </xf>
    <xf numFmtId="3" fontId="0" fillId="0" borderId="49" xfId="0" applyNumberFormat="1" applyBorder="1" applyAlignment="1" applyProtection="1">
      <alignment horizontal="center"/>
    </xf>
    <xf numFmtId="3" fontId="0" fillId="0" borderId="56" xfId="0" applyNumberFormat="1" applyBorder="1" applyAlignment="1" applyProtection="1">
      <alignment horizontal="center"/>
    </xf>
    <xf numFmtId="4" fontId="0" fillId="0" borderId="48" xfId="0" applyNumberFormat="1" applyBorder="1" applyAlignment="1" applyProtection="1">
      <alignment horizontal="center"/>
    </xf>
    <xf numFmtId="4" fontId="0" fillId="0" borderId="49" xfId="0" applyNumberFormat="1" applyBorder="1" applyAlignment="1" applyProtection="1">
      <alignment horizontal="center"/>
    </xf>
    <xf numFmtId="4" fontId="0" fillId="0" borderId="50" xfId="0" applyNumberFormat="1" applyBorder="1" applyAlignment="1" applyProtection="1">
      <alignment horizontal="center"/>
    </xf>
    <xf numFmtId="4" fontId="0" fillId="0" borderId="81" xfId="0" applyNumberFormat="1" applyBorder="1" applyAlignment="1" applyProtection="1">
      <alignment horizontal="center"/>
    </xf>
    <xf numFmtId="4" fontId="0" fillId="0" borderId="82" xfId="0" applyNumberFormat="1" applyBorder="1" applyAlignment="1" applyProtection="1">
      <alignment horizontal="center"/>
    </xf>
    <xf numFmtId="4" fontId="0" fillId="0" borderId="83" xfId="0" applyNumberFormat="1" applyBorder="1" applyAlignment="1" applyProtection="1">
      <alignment horizontal="center"/>
    </xf>
    <xf numFmtId="0" fontId="0" fillId="0" borderId="22" xfId="0" applyBorder="1" applyAlignment="1" applyProtection="1">
      <alignment horizontal="center"/>
      <protection locked="0"/>
    </xf>
    <xf numFmtId="0" fontId="0" fillId="0" borderId="23" xfId="0" applyBorder="1" applyAlignment="1" applyProtection="1">
      <alignment horizontal="center"/>
      <protection locked="0"/>
    </xf>
    <xf numFmtId="0" fontId="0" fillId="0" borderId="24" xfId="0" applyBorder="1" applyAlignment="1" applyProtection="1">
      <alignment horizontal="center"/>
      <protection locked="0"/>
    </xf>
    <xf numFmtId="4" fontId="0" fillId="0" borderId="94" xfId="0" applyNumberFormat="1" applyBorder="1" applyAlignment="1" applyProtection="1">
      <alignment horizontal="center" vertical="center"/>
    </xf>
    <xf numFmtId="4" fontId="0" fillId="0" borderId="4" xfId="0" applyNumberFormat="1" applyBorder="1" applyAlignment="1" applyProtection="1">
      <alignment horizontal="center" vertical="center"/>
    </xf>
    <xf numFmtId="4" fontId="0" fillId="0" borderId="116" xfId="0" applyNumberFormat="1" applyBorder="1" applyAlignment="1" applyProtection="1">
      <alignment horizontal="center" vertical="center"/>
    </xf>
    <xf numFmtId="4" fontId="0" fillId="0" borderId="7" xfId="0" applyNumberFormat="1" applyBorder="1" applyAlignment="1" applyProtection="1">
      <alignment horizontal="center" vertical="center"/>
    </xf>
    <xf numFmtId="4" fontId="0" fillId="0" borderId="8" xfId="0" applyNumberFormat="1" applyBorder="1" applyAlignment="1" applyProtection="1">
      <alignment horizontal="center" vertical="center"/>
    </xf>
    <xf numFmtId="4" fontId="0" fillId="0" borderId="10" xfId="0" applyNumberFormat="1" applyBorder="1" applyAlignment="1" applyProtection="1">
      <alignment horizontal="center" vertical="center"/>
    </xf>
    <xf numFmtId="0" fontId="0" fillId="0" borderId="32" xfId="0" applyBorder="1" applyAlignment="1" applyProtection="1">
      <alignment shrinkToFit="1"/>
      <protection locked="0"/>
    </xf>
    <xf numFmtId="0" fontId="0" fillId="0" borderId="33" xfId="0" applyBorder="1" applyAlignment="1" applyProtection="1">
      <alignment shrinkToFit="1"/>
      <protection locked="0"/>
    </xf>
    <xf numFmtId="0" fontId="0" fillId="0" borderId="34" xfId="0" applyBorder="1" applyAlignment="1" applyProtection="1">
      <alignment shrinkToFit="1"/>
      <protection locked="0"/>
    </xf>
    <xf numFmtId="0" fontId="0" fillId="0" borderId="40" xfId="0" applyBorder="1" applyAlignment="1" applyProtection="1">
      <alignment horizontal="center"/>
      <protection locked="0"/>
    </xf>
    <xf numFmtId="0" fontId="4" fillId="0" borderId="0" xfId="0" applyFont="1" applyAlignment="1" applyProtection="1">
      <alignment horizontal="left" wrapText="1"/>
    </xf>
    <xf numFmtId="0" fontId="0" fillId="0" borderId="51" xfId="0" applyBorder="1" applyAlignment="1" applyProtection="1">
      <alignment horizontal="center" vertical="center" wrapText="1"/>
    </xf>
    <xf numFmtId="0" fontId="0" fillId="0" borderId="4" xfId="0" applyBorder="1" applyAlignment="1" applyProtection="1">
      <alignment horizontal="center" vertical="center" wrapText="1"/>
    </xf>
    <xf numFmtId="0" fontId="0" fillId="0" borderId="52" xfId="0" applyBorder="1" applyAlignment="1" applyProtection="1">
      <alignment horizontal="center" vertical="center" wrapText="1"/>
    </xf>
    <xf numFmtId="0" fontId="0" fillId="0" borderId="108" xfId="0" applyBorder="1" applyAlignment="1" applyProtection="1">
      <alignment horizontal="center" vertical="center" wrapText="1"/>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wrapText="1"/>
    </xf>
    <xf numFmtId="4" fontId="0" fillId="0" borderId="52" xfId="0" applyNumberFormat="1" applyBorder="1" applyAlignment="1" applyProtection="1">
      <alignment horizontal="center" vertical="center"/>
    </xf>
    <xf numFmtId="4" fontId="0" fillId="0" borderId="9" xfId="0" applyNumberFormat="1" applyBorder="1" applyAlignment="1" applyProtection="1">
      <alignment horizontal="center" vertical="center"/>
    </xf>
    <xf numFmtId="0" fontId="3" fillId="5" borderId="22" xfId="0" applyFont="1" applyFill="1" applyBorder="1" applyAlignment="1" applyProtection="1">
      <alignment horizontal="center" vertical="center"/>
    </xf>
    <xf numFmtId="0" fontId="3" fillId="5" borderId="23" xfId="0" applyFont="1" applyFill="1" applyBorder="1" applyAlignment="1" applyProtection="1">
      <alignment horizontal="center" vertical="center"/>
    </xf>
    <xf numFmtId="0" fontId="3" fillId="5" borderId="24" xfId="0" applyFont="1" applyFill="1" applyBorder="1" applyAlignment="1" applyProtection="1">
      <alignment horizontal="center" vertical="center"/>
    </xf>
    <xf numFmtId="4" fontId="0" fillId="0" borderId="81" xfId="0" applyNumberFormat="1" applyBorder="1" applyAlignment="1" applyProtection="1">
      <alignment horizontal="center" vertical="center"/>
    </xf>
    <xf numFmtId="4" fontId="0" fillId="0" borderId="82" xfId="0" applyNumberFormat="1" applyBorder="1" applyAlignment="1" applyProtection="1">
      <alignment horizontal="center" vertical="center"/>
    </xf>
    <xf numFmtId="4" fontId="0" fillId="0" borderId="84" xfId="0" applyNumberFormat="1" applyBorder="1" applyAlignment="1" applyProtection="1">
      <alignment horizontal="center" vertical="center"/>
    </xf>
    <xf numFmtId="4" fontId="0" fillId="5" borderId="41" xfId="0" applyNumberFormat="1" applyFill="1" applyBorder="1" applyAlignment="1" applyProtection="1">
      <alignment horizontal="center" vertical="center"/>
    </xf>
    <xf numFmtId="4" fontId="0" fillId="5" borderId="19" xfId="0" applyNumberFormat="1" applyFill="1" applyBorder="1" applyAlignment="1" applyProtection="1">
      <alignment horizontal="center" vertical="center"/>
    </xf>
    <xf numFmtId="0" fontId="0" fillId="5" borderId="44" xfId="0" applyFill="1" applyBorder="1" applyAlignment="1" applyProtection="1">
      <alignment horizontal="center" vertical="center"/>
    </xf>
    <xf numFmtId="4" fontId="3" fillId="0" borderId="103" xfId="0" applyNumberFormat="1" applyFont="1" applyBorder="1" applyAlignment="1" applyProtection="1">
      <alignment horizontal="center" vertical="center"/>
    </xf>
    <xf numFmtId="4" fontId="3" fillId="0" borderId="96" xfId="0" applyNumberFormat="1" applyFont="1" applyBorder="1" applyAlignment="1" applyProtection="1">
      <alignment horizontal="center" vertical="center"/>
    </xf>
    <xf numFmtId="0" fontId="0" fillId="0" borderId="96" xfId="0" applyBorder="1" applyAlignment="1" applyProtection="1">
      <alignment horizontal="center" vertical="center"/>
    </xf>
    <xf numFmtId="0" fontId="0" fillId="0" borderId="111" xfId="0" applyBorder="1" applyAlignment="1" applyProtection="1">
      <alignment horizontal="center" vertical="center"/>
    </xf>
    <xf numFmtId="0" fontId="3" fillId="0" borderId="95" xfId="0" applyFont="1" applyBorder="1" applyAlignment="1" applyProtection="1">
      <alignment horizontal="center" vertical="center"/>
    </xf>
    <xf numFmtId="0" fontId="3" fillId="0" borderId="96" xfId="0" applyFont="1" applyBorder="1" applyAlignment="1" applyProtection="1">
      <alignment horizontal="center" vertical="center"/>
    </xf>
    <xf numFmtId="0" fontId="0" fillId="0" borderId="97" xfId="0" applyBorder="1" applyAlignment="1" applyProtection="1">
      <alignment horizontal="center" vertical="center"/>
    </xf>
    <xf numFmtId="4" fontId="0" fillId="0" borderId="41" xfId="0" applyNumberFormat="1" applyFill="1" applyBorder="1" applyAlignment="1" applyProtection="1">
      <alignment horizontal="center" vertical="center"/>
      <protection locked="0"/>
    </xf>
    <xf numFmtId="4" fontId="0" fillId="0" borderId="19" xfId="0" applyNumberFormat="1" applyFill="1" applyBorder="1" applyAlignment="1" applyProtection="1">
      <alignment horizontal="center" vertical="center"/>
      <protection locked="0"/>
    </xf>
    <xf numFmtId="4" fontId="0" fillId="0" borderId="44" xfId="0" applyNumberFormat="1" applyFill="1" applyBorder="1" applyAlignment="1" applyProtection="1">
      <alignment horizontal="center" vertical="center"/>
      <protection locked="0"/>
    </xf>
    <xf numFmtId="49" fontId="2" fillId="0" borderId="85" xfId="0" applyNumberFormat="1" applyFont="1" applyBorder="1" applyAlignment="1" applyProtection="1">
      <alignment horizontal="left" vertical="center"/>
    </xf>
    <xf numFmtId="49" fontId="0" fillId="0" borderId="82" xfId="0" applyNumberFormat="1" applyBorder="1" applyAlignment="1" applyProtection="1">
      <alignment horizontal="left" vertical="center"/>
    </xf>
    <xf numFmtId="0" fontId="0" fillId="0" borderId="82" xfId="0" applyBorder="1" applyAlignment="1" applyProtection="1">
      <alignment vertical="center"/>
    </xf>
    <xf numFmtId="0" fontId="0" fillId="0" borderId="84" xfId="0" applyBorder="1" applyAlignment="1" applyProtection="1">
      <alignment vertical="center"/>
    </xf>
    <xf numFmtId="2" fontId="0" fillId="0" borderId="81" xfId="0" applyNumberFormat="1" applyBorder="1" applyAlignment="1" applyProtection="1">
      <alignment horizontal="center" vertical="center"/>
      <protection locked="0"/>
    </xf>
    <xf numFmtId="2" fontId="0" fillId="0" borderId="82" xfId="0" applyNumberFormat="1" applyBorder="1" applyAlignment="1" applyProtection="1">
      <alignment horizontal="center" vertical="center"/>
      <protection locked="0"/>
    </xf>
    <xf numFmtId="2" fontId="0" fillId="0" borderId="84" xfId="0" applyNumberFormat="1" applyBorder="1" applyAlignment="1" applyProtection="1">
      <alignment horizontal="center" vertical="center"/>
      <protection locked="0"/>
    </xf>
    <xf numFmtId="4" fontId="0" fillId="5" borderId="91" xfId="0" applyNumberFormat="1" applyFill="1" applyBorder="1" applyAlignment="1" applyProtection="1">
      <alignment horizontal="center" vertical="center"/>
    </xf>
    <xf numFmtId="4" fontId="0" fillId="5" borderId="92" xfId="0" applyNumberFormat="1" applyFill="1" applyBorder="1" applyAlignment="1" applyProtection="1">
      <alignment horizontal="center" vertical="center"/>
    </xf>
    <xf numFmtId="0" fontId="0" fillId="5" borderId="93" xfId="0" applyFill="1" applyBorder="1" applyAlignment="1" applyProtection="1">
      <alignment horizontal="center" vertical="center"/>
    </xf>
    <xf numFmtId="0" fontId="0" fillId="5" borderId="87" xfId="0" applyFill="1" applyBorder="1" applyAlignment="1" applyProtection="1">
      <alignment horizontal="center" vertical="center"/>
    </xf>
    <xf numFmtId="0" fontId="0" fillId="5" borderId="88" xfId="0" applyFill="1" applyBorder="1" applyAlignment="1" applyProtection="1">
      <alignment horizontal="center" vertical="center"/>
    </xf>
    <xf numFmtId="0" fontId="0" fillId="5" borderId="90" xfId="0" applyFill="1" applyBorder="1" applyAlignment="1" applyProtection="1">
      <alignment horizontal="center" vertical="center"/>
    </xf>
    <xf numFmtId="0" fontId="0" fillId="0" borderId="82" xfId="0" applyBorder="1" applyAlignment="1" applyProtection="1">
      <alignment horizontal="center" vertical="center"/>
    </xf>
    <xf numFmtId="0" fontId="0" fillId="0" borderId="83" xfId="0" applyBorder="1" applyAlignment="1" applyProtection="1">
      <alignment horizontal="center" vertical="center"/>
    </xf>
    <xf numFmtId="49" fontId="3" fillId="0" borderId="0" xfId="0" applyNumberFormat="1" applyFont="1" applyAlignment="1" applyProtection="1">
      <alignment horizontal="center"/>
    </xf>
    <xf numFmtId="0" fontId="3" fillId="0" borderId="100" xfId="0" applyFont="1" applyBorder="1" applyAlignment="1" applyProtection="1">
      <alignment horizontal="center" vertical="center"/>
    </xf>
    <xf numFmtId="0" fontId="0" fillId="0" borderId="101" xfId="0" applyBorder="1" applyAlignment="1" applyProtection="1">
      <alignment horizontal="center" vertical="center"/>
    </xf>
    <xf numFmtId="0" fontId="0" fillId="0" borderId="112" xfId="0" applyBorder="1" applyAlignment="1" applyProtection="1">
      <alignment horizontal="center" vertical="center"/>
    </xf>
    <xf numFmtId="0" fontId="0" fillId="0" borderId="63" xfId="0" applyBorder="1" applyAlignment="1" applyProtection="1">
      <alignment horizontal="center" vertical="center"/>
    </xf>
    <xf numFmtId="0" fontId="3" fillId="5" borderId="64" xfId="0" applyFont="1" applyFill="1" applyBorder="1" applyAlignment="1" applyProtection="1">
      <alignment horizontal="center" vertical="center"/>
    </xf>
    <xf numFmtId="0" fontId="3" fillId="5" borderId="31" xfId="0" applyFont="1" applyFill="1" applyBorder="1" applyAlignment="1" applyProtection="1">
      <alignment horizontal="center" vertical="center"/>
    </xf>
    <xf numFmtId="0" fontId="0" fillId="0" borderId="65" xfId="0" applyBorder="1" applyAlignment="1" applyProtection="1">
      <alignment horizontal="center" vertical="center"/>
    </xf>
    <xf numFmtId="4" fontId="3" fillId="0" borderId="94" xfId="0" applyNumberFormat="1" applyFont="1" applyBorder="1" applyAlignment="1" applyProtection="1">
      <alignment horizontal="center" vertical="center" wrapText="1"/>
    </xf>
    <xf numFmtId="4" fontId="3" fillId="0" borderId="4" xfId="0" applyNumberFormat="1" applyFont="1" applyBorder="1" applyAlignment="1" applyProtection="1">
      <alignment horizontal="center" vertical="center" wrapText="1"/>
    </xf>
    <xf numFmtId="0" fontId="0" fillId="0" borderId="116" xfId="0" applyBorder="1" applyAlignment="1" applyProtection="1">
      <alignment horizontal="center" vertical="center" wrapText="1"/>
    </xf>
    <xf numFmtId="0" fontId="27" fillId="0" borderId="0" xfId="0" applyFont="1" applyAlignment="1" applyProtection="1">
      <alignment horizontal="justify" wrapText="1"/>
    </xf>
    <xf numFmtId="0" fontId="0" fillId="0" borderId="0" xfId="0" applyAlignment="1" applyProtection="1">
      <alignment horizontal="left"/>
    </xf>
    <xf numFmtId="0" fontId="27" fillId="0" borderId="0" xfId="0" applyFont="1" applyAlignment="1" applyProtection="1">
      <alignment horizontal="left" wrapText="1"/>
    </xf>
    <xf numFmtId="0" fontId="3" fillId="5" borderId="60" xfId="0" applyFont="1" applyFill="1" applyBorder="1" applyAlignment="1" applyProtection="1">
      <alignment horizontal="center" vertical="center" wrapText="1"/>
    </xf>
    <xf numFmtId="0" fontId="3" fillId="5" borderId="31" xfId="0" applyFont="1" applyFill="1" applyBorder="1" applyAlignment="1" applyProtection="1">
      <alignment horizontal="center" vertical="center" wrapText="1"/>
    </xf>
    <xf numFmtId="0" fontId="3" fillId="5" borderId="61" xfId="0" applyFont="1" applyFill="1" applyBorder="1" applyAlignment="1" applyProtection="1">
      <alignment horizontal="center" vertical="center" wrapText="1"/>
    </xf>
    <xf numFmtId="0" fontId="5" fillId="5" borderId="64" xfId="0" applyFont="1" applyFill="1" applyBorder="1" applyAlignment="1" applyProtection="1">
      <alignment horizontal="center" vertical="center" wrapText="1"/>
    </xf>
    <xf numFmtId="0" fontId="5" fillId="5" borderId="31" xfId="0" applyFont="1" applyFill="1" applyBorder="1" applyAlignment="1" applyProtection="1">
      <alignment horizontal="center" vertical="center" wrapText="1"/>
    </xf>
    <xf numFmtId="0" fontId="5" fillId="5" borderId="65" xfId="0" applyFont="1" applyFill="1" applyBorder="1" applyAlignment="1" applyProtection="1">
      <alignment horizontal="center" vertical="center" wrapText="1"/>
    </xf>
    <xf numFmtId="0" fontId="16" fillId="0" borderId="66" xfId="0" applyFont="1" applyBorder="1" applyAlignment="1" applyProtection="1">
      <alignment horizontal="left" wrapText="1"/>
    </xf>
    <xf numFmtId="0" fontId="16" fillId="0" borderId="67" xfId="0" applyFont="1" applyBorder="1" applyAlignment="1" applyProtection="1">
      <alignment horizontal="left"/>
    </xf>
    <xf numFmtId="0" fontId="16" fillId="0" borderId="68" xfId="0" applyFont="1" applyBorder="1" applyAlignment="1" applyProtection="1">
      <alignment horizontal="left"/>
    </xf>
    <xf numFmtId="0" fontId="16" fillId="0" borderId="69" xfId="0" applyFont="1" applyBorder="1" applyAlignment="1" applyProtection="1">
      <alignment horizontal="center"/>
      <protection locked="0"/>
    </xf>
    <xf numFmtId="0" fontId="16" fillId="0" borderId="67" xfId="0" applyFont="1" applyBorder="1" applyAlignment="1" applyProtection="1">
      <alignment horizontal="center"/>
      <protection locked="0"/>
    </xf>
    <xf numFmtId="0" fontId="16" fillId="0" borderId="70" xfId="0" applyFont="1" applyBorder="1" applyAlignment="1" applyProtection="1">
      <alignment horizontal="center"/>
      <protection locked="0"/>
    </xf>
    <xf numFmtId="164" fontId="2" fillId="2" borderId="18" xfId="0" applyNumberFormat="1" applyFont="1" applyFill="1" applyBorder="1" applyAlignment="1" applyProtection="1">
      <alignment horizontal="center"/>
      <protection locked="0"/>
    </xf>
    <xf numFmtId="164" fontId="2" fillId="2" borderId="19" xfId="0" applyNumberFormat="1" applyFont="1" applyFill="1" applyBorder="1" applyAlignment="1" applyProtection="1">
      <alignment horizontal="center"/>
      <protection locked="0"/>
    </xf>
    <xf numFmtId="164" fontId="2" fillId="2" borderId="20" xfId="0" applyNumberFormat="1" applyFont="1" applyFill="1" applyBorder="1" applyAlignment="1" applyProtection="1">
      <alignment horizontal="center"/>
      <protection locked="0"/>
    </xf>
    <xf numFmtId="0" fontId="19" fillId="0" borderId="55" xfId="0" applyFont="1" applyBorder="1" applyAlignment="1" applyProtection="1">
      <alignment horizontal="right"/>
    </xf>
    <xf numFmtId="0" fontId="19" fillId="0" borderId="49" xfId="0" applyFont="1" applyBorder="1" applyAlignment="1" applyProtection="1">
      <alignment horizontal="right"/>
    </xf>
    <xf numFmtId="0" fontId="19" fillId="0" borderId="56" xfId="0" applyFont="1" applyBorder="1" applyAlignment="1" applyProtection="1">
      <alignment horizontal="right"/>
    </xf>
    <xf numFmtId="0" fontId="0" fillId="0" borderId="2" xfId="0" applyBorder="1" applyAlignment="1" applyProtection="1">
      <alignment horizontal="left"/>
    </xf>
    <xf numFmtId="0" fontId="19" fillId="0" borderId="48" xfId="0" applyFont="1" applyBorder="1" applyAlignment="1" applyProtection="1">
      <alignment horizontal="center"/>
      <protection locked="0"/>
    </xf>
    <xf numFmtId="0" fontId="19" fillId="0" borderId="49" xfId="0" applyFont="1" applyBorder="1" applyAlignment="1" applyProtection="1">
      <alignment horizontal="center"/>
      <protection locked="0"/>
    </xf>
    <xf numFmtId="0" fontId="19" fillId="0" borderId="50" xfId="0" applyFont="1" applyBorder="1" applyAlignment="1" applyProtection="1">
      <alignment horizontal="center"/>
      <protection locked="0"/>
    </xf>
    <xf numFmtId="0" fontId="16" fillId="0" borderId="58" xfId="0" applyFont="1" applyBorder="1" applyAlignment="1" applyProtection="1">
      <alignment horizontal="left" shrinkToFit="1"/>
      <protection locked="0"/>
    </xf>
    <xf numFmtId="0" fontId="16" fillId="0" borderId="53" xfId="0" applyFont="1" applyBorder="1" applyAlignment="1" applyProtection="1">
      <alignment horizontal="center"/>
      <protection locked="0"/>
    </xf>
    <xf numFmtId="0" fontId="16" fillId="0" borderId="54" xfId="0" applyFont="1" applyBorder="1" applyAlignment="1" applyProtection="1">
      <alignment horizontal="center"/>
      <protection locked="0"/>
    </xf>
    <xf numFmtId="0" fontId="15" fillId="0" borderId="45" xfId="0" applyFont="1" applyBorder="1" applyAlignment="1" applyProtection="1">
      <alignment shrinkToFit="1"/>
      <protection locked="0"/>
    </xf>
    <xf numFmtId="0" fontId="16" fillId="0" borderId="46" xfId="0" applyFont="1" applyBorder="1" applyAlignment="1" applyProtection="1">
      <alignment shrinkToFit="1"/>
      <protection locked="0"/>
    </xf>
    <xf numFmtId="0" fontId="5" fillId="5" borderId="118" xfId="0" applyFont="1" applyFill="1" applyBorder="1" applyAlignment="1" applyProtection="1">
      <alignment horizontal="center" vertical="center" wrapText="1"/>
    </xf>
    <xf numFmtId="0" fontId="5" fillId="5" borderId="119" xfId="0" applyFont="1" applyFill="1" applyBorder="1" applyAlignment="1" applyProtection="1">
      <alignment horizontal="center" vertical="center" wrapText="1"/>
    </xf>
    <xf numFmtId="0" fontId="5" fillId="5" borderId="120" xfId="0" applyFont="1" applyFill="1" applyBorder="1" applyAlignment="1" applyProtection="1">
      <alignment horizontal="center" vertical="center" wrapText="1"/>
    </xf>
    <xf numFmtId="0" fontId="37" fillId="5" borderId="118" xfId="0" applyFont="1" applyFill="1" applyBorder="1" applyAlignment="1" applyProtection="1">
      <alignment horizontal="center" vertical="center" wrapText="1"/>
    </xf>
    <xf numFmtId="0" fontId="37" fillId="5" borderId="119" xfId="0" applyFont="1" applyFill="1" applyBorder="1" applyAlignment="1" applyProtection="1">
      <alignment horizontal="center" vertical="center" wrapText="1"/>
    </xf>
    <xf numFmtId="0" fontId="37" fillId="5" borderId="120" xfId="0" applyFont="1" applyFill="1" applyBorder="1" applyAlignment="1" applyProtection="1">
      <alignment horizontal="center" vertical="center" wrapText="1"/>
    </xf>
    <xf numFmtId="0" fontId="15" fillId="0" borderId="125" xfId="0" applyFont="1" applyBorder="1" applyAlignment="1" applyProtection="1">
      <alignment horizontal="center"/>
    </xf>
    <xf numFmtId="0" fontId="15" fillId="0" borderId="101" xfId="0" applyFont="1" applyBorder="1" applyAlignment="1" applyProtection="1">
      <alignment horizontal="center"/>
    </xf>
    <xf numFmtId="0" fontId="15" fillId="0" borderId="102" xfId="0" applyFont="1" applyBorder="1" applyAlignment="1" applyProtection="1">
      <alignment horizontal="center"/>
    </xf>
    <xf numFmtId="0" fontId="15" fillId="0" borderId="125" xfId="0" applyFont="1" applyBorder="1" applyAlignment="1" applyProtection="1">
      <alignment horizontal="center"/>
      <protection locked="0"/>
    </xf>
    <xf numFmtId="0" fontId="15" fillId="0" borderId="101" xfId="0" applyFont="1" applyBorder="1" applyAlignment="1" applyProtection="1">
      <alignment horizontal="center"/>
      <protection locked="0"/>
    </xf>
    <xf numFmtId="0" fontId="15" fillId="0" borderId="102" xfId="0" applyFont="1" applyBorder="1" applyAlignment="1" applyProtection="1">
      <alignment horizontal="center"/>
      <protection locked="0"/>
    </xf>
    <xf numFmtId="0" fontId="15" fillId="0" borderId="22" xfId="0" applyFont="1" applyBorder="1" applyAlignment="1" applyProtection="1">
      <alignment horizontal="center"/>
    </xf>
    <xf numFmtId="0" fontId="15" fillId="0" borderId="23" xfId="0" applyFont="1" applyBorder="1" applyAlignment="1" applyProtection="1">
      <alignment horizontal="center"/>
    </xf>
    <xf numFmtId="0" fontId="15" fillId="0" borderId="24" xfId="0" applyFont="1" applyBorder="1" applyAlignment="1" applyProtection="1">
      <alignment horizontal="center"/>
    </xf>
    <xf numFmtId="0" fontId="15" fillId="0" borderId="74" xfId="0" applyFont="1" applyBorder="1" applyAlignment="1" applyProtection="1">
      <alignment horizontal="center"/>
      <protection locked="0"/>
    </xf>
    <xf numFmtId="0" fontId="16" fillId="0" borderId="74" xfId="0" applyFont="1" applyBorder="1" applyAlignment="1" applyProtection="1">
      <alignment horizontal="center"/>
      <protection locked="0"/>
    </xf>
    <xf numFmtId="0" fontId="3" fillId="0" borderId="0" xfId="0" applyFont="1" applyAlignment="1">
      <alignment horizontal="left"/>
    </xf>
    <xf numFmtId="0" fontId="0" fillId="0" borderId="2" xfId="0" applyBorder="1" applyAlignment="1" applyProtection="1">
      <alignment horizontal="center"/>
    </xf>
    <xf numFmtId="0" fontId="5" fillId="5" borderId="122" xfId="0" applyFont="1" applyFill="1" applyBorder="1" applyAlignment="1" applyProtection="1">
      <alignment horizontal="center" vertical="center" wrapText="1"/>
    </xf>
    <xf numFmtId="0" fontId="0" fillId="0" borderId="43" xfId="0" applyFill="1" applyBorder="1" applyAlignment="1" applyProtection="1">
      <alignment horizontal="left"/>
      <protection locked="0"/>
    </xf>
    <xf numFmtId="0" fontId="0" fillId="0" borderId="19" xfId="0" applyBorder="1" applyAlignment="1" applyProtection="1">
      <alignment horizontal="left"/>
      <protection locked="0"/>
    </xf>
    <xf numFmtId="0" fontId="0" fillId="0" borderId="42" xfId="0" applyBorder="1" applyAlignment="1" applyProtection="1">
      <alignment horizontal="left"/>
      <protection locked="0"/>
    </xf>
    <xf numFmtId="0" fontId="19" fillId="0" borderId="32" xfId="0" applyFont="1" applyBorder="1" applyAlignment="1" applyProtection="1">
      <alignment horizontal="right"/>
    </xf>
    <xf numFmtId="0" fontId="19" fillId="0" borderId="33" xfId="0" applyFont="1" applyBorder="1" applyAlignment="1" applyProtection="1">
      <alignment horizontal="right"/>
    </xf>
    <xf numFmtId="0" fontId="19" fillId="0" borderId="34" xfId="0" applyFont="1" applyBorder="1" applyAlignment="1" applyProtection="1">
      <alignment horizontal="right"/>
    </xf>
    <xf numFmtId="0" fontId="0" fillId="0" borderId="0" xfId="0" applyBorder="1" applyAlignment="1">
      <alignment horizontal="center"/>
    </xf>
    <xf numFmtId="0" fontId="2" fillId="2" borderId="18" xfId="0" applyFont="1" applyFill="1" applyBorder="1" applyAlignment="1" applyProtection="1">
      <alignment horizontal="center"/>
      <protection locked="0"/>
    </xf>
    <xf numFmtId="0" fontId="2" fillId="2" borderId="19" xfId="0" applyFont="1" applyFill="1" applyBorder="1" applyAlignment="1" applyProtection="1">
      <alignment horizontal="center"/>
      <protection locked="0"/>
    </xf>
    <xf numFmtId="0" fontId="2" fillId="2" borderId="20" xfId="0" applyFont="1" applyFill="1" applyBorder="1" applyAlignment="1" applyProtection="1">
      <alignment horizontal="center"/>
      <protection locked="0"/>
    </xf>
    <xf numFmtId="167" fontId="2" fillId="2" borderId="18" xfId="0" applyNumberFormat="1" applyFont="1" applyFill="1" applyBorder="1" applyAlignment="1" applyProtection="1">
      <alignment horizontal="center"/>
      <protection locked="0"/>
    </xf>
    <xf numFmtId="167" fontId="2" fillId="2" borderId="19" xfId="0" applyNumberFormat="1" applyFont="1" applyFill="1" applyBorder="1" applyAlignment="1" applyProtection="1">
      <alignment horizontal="center"/>
      <protection locked="0"/>
    </xf>
    <xf numFmtId="167" fontId="2" fillId="2" borderId="20" xfId="0" applyNumberFormat="1" applyFont="1" applyFill="1" applyBorder="1" applyAlignment="1" applyProtection="1">
      <alignment horizontal="center"/>
      <protection locked="0"/>
    </xf>
    <xf numFmtId="0" fontId="0" fillId="0" borderId="0" xfId="0" applyBorder="1" applyAlignment="1" applyProtection="1">
      <alignment horizontal="center" vertical="center"/>
    </xf>
    <xf numFmtId="0" fontId="15" fillId="0" borderId="3" xfId="0" applyFont="1" applyBorder="1" applyAlignment="1" applyProtection="1">
      <alignment horizontal="center"/>
      <protection locked="0"/>
    </xf>
    <xf numFmtId="0" fontId="16" fillId="0" borderId="3" xfId="0" applyFont="1" applyBorder="1" applyAlignment="1" applyProtection="1">
      <alignment horizontal="center"/>
      <protection locked="0"/>
    </xf>
    <xf numFmtId="0" fontId="2" fillId="0" borderId="0" xfId="0" applyFont="1" applyAlignment="1" applyProtection="1">
      <alignment horizontal="justify" vertical="justify"/>
    </xf>
    <xf numFmtId="0" fontId="0" fillId="0" borderId="0" xfId="0" applyAlignment="1" applyProtection="1">
      <alignment horizontal="justify" vertical="justify"/>
    </xf>
    <xf numFmtId="0" fontId="15" fillId="0" borderId="112" xfId="0" applyFont="1" applyBorder="1" applyAlignment="1" applyProtection="1">
      <alignment horizontal="center"/>
    </xf>
    <xf numFmtId="0" fontId="4" fillId="0" borderId="55" xfId="0" applyFont="1" applyBorder="1" applyAlignment="1" applyProtection="1">
      <alignment horizontal="left"/>
    </xf>
    <xf numFmtId="0" fontId="4" fillId="0" borderId="49" xfId="0" applyFont="1" applyBorder="1" applyAlignment="1" applyProtection="1">
      <alignment horizontal="left"/>
    </xf>
    <xf numFmtId="0" fontId="4" fillId="0" borderId="56" xfId="0" applyFont="1" applyBorder="1" applyAlignment="1" applyProtection="1">
      <alignment horizontal="left"/>
    </xf>
    <xf numFmtId="0" fontId="0" fillId="0" borderId="66" xfId="0" applyFill="1" applyBorder="1" applyAlignment="1" applyProtection="1">
      <alignment horizontal="left"/>
      <protection locked="0"/>
    </xf>
    <xf numFmtId="0" fontId="0" fillId="0" borderId="67" xfId="0" applyBorder="1" applyAlignment="1" applyProtection="1">
      <alignment horizontal="left"/>
      <protection locked="0"/>
    </xf>
    <xf numFmtId="0" fontId="0" fillId="0" borderId="70" xfId="0" applyBorder="1" applyAlignment="1" applyProtection="1">
      <alignment horizontal="left"/>
      <protection locked="0"/>
    </xf>
    <xf numFmtId="0" fontId="5" fillId="5" borderId="76" xfId="0" applyFont="1" applyFill="1" applyBorder="1" applyAlignment="1" applyProtection="1">
      <alignment horizontal="center" vertical="center" wrapText="1"/>
    </xf>
    <xf numFmtId="0" fontId="5" fillId="5" borderId="77" xfId="0" applyFont="1" applyFill="1" applyBorder="1" applyAlignment="1" applyProtection="1">
      <alignment horizontal="center" vertical="center"/>
    </xf>
    <xf numFmtId="0" fontId="2" fillId="0" borderId="0" xfId="0" applyFont="1" applyAlignment="1" applyProtection="1">
      <alignment horizontal="left" vertical="justify" wrapText="1"/>
    </xf>
    <xf numFmtId="0" fontId="3" fillId="5" borderId="37" xfId="0" applyFont="1" applyFill="1" applyBorder="1" applyAlignment="1" applyProtection="1">
      <alignment horizontal="center" vertical="center" wrapText="1"/>
    </xf>
    <xf numFmtId="0" fontId="3" fillId="5" borderId="38" xfId="0" applyFont="1" applyFill="1" applyBorder="1" applyAlignment="1" applyProtection="1">
      <alignment horizontal="center" vertical="center" wrapText="1"/>
    </xf>
    <xf numFmtId="0" fontId="3" fillId="5" borderId="39" xfId="0" applyFont="1" applyFill="1" applyBorder="1" applyAlignment="1" applyProtection="1">
      <alignment horizontal="center" vertical="center" wrapText="1"/>
    </xf>
    <xf numFmtId="0" fontId="3" fillId="5" borderId="40" xfId="0" applyFont="1" applyFill="1" applyBorder="1" applyAlignment="1" applyProtection="1">
      <alignment horizontal="center" vertical="center" wrapText="1"/>
    </xf>
    <xf numFmtId="49" fontId="2" fillId="0" borderId="18" xfId="0" applyNumberFormat="1" applyFont="1" applyBorder="1" applyAlignment="1" applyProtection="1">
      <alignment horizontal="center"/>
      <protection locked="0"/>
    </xf>
    <xf numFmtId="49" fontId="2" fillId="0" borderId="19" xfId="0" applyNumberFormat="1" applyFont="1" applyBorder="1" applyAlignment="1" applyProtection="1">
      <alignment horizontal="center"/>
      <protection locked="0"/>
    </xf>
    <xf numFmtId="49" fontId="2" fillId="0" borderId="20" xfId="0" applyNumberFormat="1" applyFont="1" applyBorder="1" applyAlignment="1" applyProtection="1">
      <alignment horizontal="center"/>
      <protection locked="0"/>
    </xf>
    <xf numFmtId="0" fontId="16" fillId="0" borderId="43" xfId="0" applyFont="1" applyBorder="1" applyAlignment="1" applyProtection="1">
      <alignment shrinkToFit="1"/>
      <protection locked="0"/>
    </xf>
    <xf numFmtId="0" fontId="16" fillId="0" borderId="19" xfId="0" applyFont="1" applyBorder="1" applyAlignment="1" applyProtection="1">
      <alignment shrinkToFit="1"/>
      <protection locked="0"/>
    </xf>
    <xf numFmtId="0" fontId="16" fillId="0" borderId="44" xfId="0" applyFont="1" applyBorder="1" applyAlignment="1" applyProtection="1">
      <alignment shrinkToFit="1"/>
      <protection locked="0"/>
    </xf>
    <xf numFmtId="0" fontId="21" fillId="0" borderId="0" xfId="0" applyFont="1" applyAlignment="1" applyProtection="1">
      <alignment horizontal="justify" vertical="justify" wrapText="1"/>
    </xf>
    <xf numFmtId="0" fontId="21" fillId="0" borderId="0" xfId="0" applyFont="1" applyAlignment="1" applyProtection="1">
      <alignment horizontal="justify" vertical="justify"/>
    </xf>
    <xf numFmtId="0" fontId="16" fillId="0" borderId="45" xfId="0" applyFont="1" applyBorder="1" applyAlignment="1" applyProtection="1">
      <alignment shrinkToFit="1"/>
      <protection locked="0"/>
    </xf>
    <xf numFmtId="0" fontId="28" fillId="5" borderId="77" xfId="2" applyFont="1" applyFill="1" applyBorder="1" applyAlignment="1" applyProtection="1">
      <alignment horizontal="center" vertical="center" wrapText="1"/>
    </xf>
    <xf numFmtId="0" fontId="28" fillId="5" borderId="77" xfId="2" applyFont="1" applyFill="1" applyBorder="1" applyAlignment="1" applyProtection="1">
      <alignment horizontal="center" vertical="center"/>
    </xf>
    <xf numFmtId="0" fontId="17" fillId="0" borderId="123" xfId="0" applyFont="1" applyBorder="1" applyAlignment="1" applyProtection="1">
      <alignment horizontal="right"/>
    </xf>
    <xf numFmtId="0" fontId="17" fillId="0" borderId="115" xfId="0" applyFont="1" applyBorder="1" applyAlignment="1" applyProtection="1">
      <alignment horizontal="right"/>
    </xf>
    <xf numFmtId="0" fontId="0" fillId="0" borderId="121" xfId="0" applyBorder="1" applyAlignment="1" applyProtection="1">
      <alignment horizontal="center" vertical="center"/>
      <protection hidden="1"/>
    </xf>
    <xf numFmtId="0" fontId="0" fillId="0" borderId="119" xfId="0" applyBorder="1" applyAlignment="1" applyProtection="1">
      <alignment horizontal="center" vertical="center"/>
      <protection hidden="1"/>
    </xf>
    <xf numFmtId="0" fontId="0" fillId="0" borderId="122" xfId="0" applyBorder="1" applyAlignment="1" applyProtection="1">
      <alignment horizontal="center" vertical="center"/>
      <protection hidden="1"/>
    </xf>
    <xf numFmtId="0" fontId="16" fillId="0" borderId="46" xfId="0" applyFont="1" applyBorder="1" applyAlignment="1" applyProtection="1">
      <alignment horizontal="center"/>
      <protection locked="0"/>
    </xf>
    <xf numFmtId="0" fontId="16" fillId="0" borderId="47" xfId="0" applyFont="1" applyBorder="1" applyAlignment="1" applyProtection="1">
      <alignment horizontal="center"/>
      <protection locked="0"/>
    </xf>
    <xf numFmtId="0" fontId="16" fillId="0" borderId="35" xfId="0" applyFont="1" applyBorder="1" applyAlignment="1" applyProtection="1">
      <alignment horizontal="left"/>
    </xf>
    <xf numFmtId="0" fontId="19" fillId="0" borderId="64" xfId="0" applyFont="1" applyBorder="1" applyAlignment="1" applyProtection="1">
      <alignment horizontal="center"/>
    </xf>
    <xf numFmtId="0" fontId="19" fillId="0" borderId="31" xfId="0" applyFont="1" applyBorder="1" applyAlignment="1" applyProtection="1">
      <alignment horizontal="center"/>
    </xf>
    <xf numFmtId="0" fontId="19" fillId="0" borderId="65" xfId="0" applyFont="1" applyBorder="1" applyAlignment="1" applyProtection="1">
      <alignment horizontal="center"/>
    </xf>
    <xf numFmtId="0" fontId="2" fillId="0" borderId="0" xfId="0" applyFont="1" applyAlignment="1" applyProtection="1">
      <alignment horizontal="left" wrapText="1"/>
    </xf>
    <xf numFmtId="0" fontId="17" fillId="0" borderId="115" xfId="0" applyFont="1" applyBorder="1" applyAlignment="1" applyProtection="1">
      <alignment horizontal="center"/>
    </xf>
    <xf numFmtId="0" fontId="17" fillId="0" borderId="117" xfId="0" applyFont="1" applyBorder="1" applyAlignment="1" applyProtection="1">
      <alignment horizontal="center"/>
    </xf>
    <xf numFmtId="0" fontId="7" fillId="0" borderId="73" xfId="0" applyFont="1" applyBorder="1" applyAlignment="1" applyProtection="1">
      <alignment horizontal="left" shrinkToFit="1"/>
      <protection locked="0"/>
    </xf>
    <xf numFmtId="0" fontId="7" fillId="0" borderId="74" xfId="0" applyFont="1" applyBorder="1" applyAlignment="1" applyProtection="1">
      <alignment horizontal="left" shrinkToFit="1"/>
      <protection locked="0"/>
    </xf>
    <xf numFmtId="0" fontId="15" fillId="0" borderId="43" xfId="0" applyFont="1" applyBorder="1" applyAlignment="1" applyProtection="1">
      <alignment horizontal="left"/>
    </xf>
    <xf numFmtId="0" fontId="0" fillId="0" borderId="121" xfId="0" applyBorder="1" applyAlignment="1" applyProtection="1">
      <alignment horizontal="center"/>
      <protection hidden="1"/>
    </xf>
    <xf numFmtId="0" fontId="0" fillId="0" borderId="119" xfId="0" applyBorder="1" applyAlignment="1" applyProtection="1">
      <alignment horizontal="center"/>
      <protection hidden="1"/>
    </xf>
    <xf numFmtId="0" fontId="0" fillId="0" borderId="122" xfId="0" applyBorder="1" applyAlignment="1" applyProtection="1">
      <alignment horizontal="center"/>
      <protection hidden="1"/>
    </xf>
    <xf numFmtId="0" fontId="16" fillId="0" borderId="104" xfId="0" applyFont="1" applyBorder="1" applyAlignment="1" applyProtection="1">
      <alignment horizontal="left" shrinkToFit="1"/>
    </xf>
    <xf numFmtId="0" fontId="16" fillId="0" borderId="3" xfId="0" applyFont="1" applyBorder="1" applyAlignment="1" applyProtection="1">
      <alignment horizontal="left" shrinkToFit="1"/>
    </xf>
    <xf numFmtId="0" fontId="5" fillId="5" borderId="77" xfId="0" applyFont="1" applyFill="1" applyBorder="1" applyAlignment="1" applyProtection="1">
      <alignment horizontal="center" vertical="center" wrapText="1"/>
    </xf>
    <xf numFmtId="0" fontId="5" fillId="5" borderId="124" xfId="0" applyFont="1" applyFill="1" applyBorder="1" applyAlignment="1" applyProtection="1">
      <alignment horizontal="center" vertical="center" wrapText="1"/>
    </xf>
    <xf numFmtId="0" fontId="2" fillId="2" borderId="26" xfId="0" applyFont="1" applyFill="1" applyBorder="1" applyAlignment="1" applyProtection="1">
      <alignment horizontal="justify" vertical="top"/>
      <protection locked="0"/>
    </xf>
    <xf numFmtId="0" fontId="2" fillId="2" borderId="4" xfId="0" applyFont="1" applyFill="1" applyBorder="1" applyAlignment="1" applyProtection="1">
      <alignment horizontal="justify" vertical="top"/>
      <protection locked="0"/>
    </xf>
    <xf numFmtId="0" fontId="2" fillId="2" borderId="27" xfId="0" applyFont="1" applyFill="1" applyBorder="1" applyAlignment="1" applyProtection="1">
      <alignment horizontal="justify" vertical="top"/>
      <protection locked="0"/>
    </xf>
    <xf numFmtId="0" fontId="2" fillId="2" borderId="28" xfId="0" applyFont="1" applyFill="1" applyBorder="1" applyAlignment="1" applyProtection="1">
      <alignment horizontal="justify" vertical="top"/>
      <protection locked="0"/>
    </xf>
    <xf numFmtId="0" fontId="2" fillId="2" borderId="8" xfId="0" applyFont="1" applyFill="1" applyBorder="1" applyAlignment="1" applyProtection="1">
      <alignment horizontal="justify" vertical="top"/>
      <protection locked="0"/>
    </xf>
    <xf numFmtId="0" fontId="2" fillId="2" borderId="29" xfId="0" applyFont="1" applyFill="1" applyBorder="1" applyAlignment="1" applyProtection="1">
      <alignment horizontal="justify" vertical="top"/>
      <protection locked="0"/>
    </xf>
    <xf numFmtId="0" fontId="0" fillId="0" borderId="32" xfId="0" applyFill="1" applyBorder="1" applyAlignment="1" applyProtection="1">
      <alignment horizontal="left"/>
      <protection locked="0"/>
    </xf>
    <xf numFmtId="0" fontId="0" fillId="0" borderId="33" xfId="0" applyBorder="1" applyAlignment="1" applyProtection="1">
      <alignment horizontal="left"/>
      <protection locked="0"/>
    </xf>
    <xf numFmtId="0" fontId="0" fillId="0" borderId="72" xfId="0" applyBorder="1" applyAlignment="1" applyProtection="1">
      <alignment horizontal="left"/>
      <protection locked="0"/>
    </xf>
    <xf numFmtId="0" fontId="7" fillId="0" borderId="78" xfId="0" applyFont="1" applyBorder="1" applyAlignment="1" applyProtection="1">
      <alignment horizontal="left" shrinkToFit="1"/>
      <protection locked="0"/>
    </xf>
    <xf numFmtId="0" fontId="7" fillId="0" borderId="79" xfId="0" applyFont="1" applyBorder="1" applyAlignment="1" applyProtection="1">
      <alignment horizontal="left" shrinkToFit="1"/>
      <protection locked="0"/>
    </xf>
    <xf numFmtId="0" fontId="16" fillId="0" borderId="79" xfId="0" applyFont="1" applyBorder="1" applyAlignment="1" applyProtection="1">
      <alignment horizontal="center"/>
      <protection locked="0"/>
    </xf>
    <xf numFmtId="0" fontId="16" fillId="0" borderId="74" xfId="0" applyFont="1" applyBorder="1" applyAlignment="1" applyProtection="1">
      <alignment horizontal="center"/>
    </xf>
    <xf numFmtId="0" fontId="16" fillId="0" borderId="80" xfId="0" applyFont="1" applyBorder="1" applyAlignment="1" applyProtection="1">
      <alignment horizontal="center"/>
    </xf>
    <xf numFmtId="0" fontId="25" fillId="0" borderId="98" xfId="0" applyFont="1" applyBorder="1" applyAlignment="1" applyProtection="1">
      <alignment horizontal="center" vertical="center" wrapText="1"/>
    </xf>
    <xf numFmtId="0" fontId="25" fillId="0" borderId="92" xfId="0" applyFont="1" applyBorder="1" applyAlignment="1" applyProtection="1">
      <alignment horizontal="center" vertical="center" wrapText="1"/>
    </xf>
    <xf numFmtId="0" fontId="25" fillId="0" borderId="105" xfId="0" applyFont="1" applyBorder="1" applyAlignment="1" applyProtection="1">
      <alignment horizontal="center" vertical="center" wrapText="1"/>
    </xf>
    <xf numFmtId="0" fontId="30" fillId="0" borderId="31" xfId="0" applyFont="1" applyBorder="1" applyAlignment="1" applyProtection="1">
      <alignment horizontal="left" vertical="center" wrapText="1"/>
    </xf>
    <xf numFmtId="0" fontId="3" fillId="0" borderId="6" xfId="0" applyFont="1" applyBorder="1" applyAlignment="1" applyProtection="1">
      <alignment horizontal="center"/>
    </xf>
    <xf numFmtId="0" fontId="3" fillId="0" borderId="0" xfId="0" applyFont="1" applyAlignment="1" applyProtection="1">
      <alignment horizontal="center"/>
    </xf>
    <xf numFmtId="0" fontId="26" fillId="0" borderId="0" xfId="0" applyFont="1" applyAlignment="1" applyProtection="1">
      <alignment horizontal="right" vertical="center"/>
    </xf>
    <xf numFmtId="0" fontId="26" fillId="0" borderId="5" xfId="0" applyFont="1" applyBorder="1" applyAlignment="1" applyProtection="1">
      <alignment horizontal="right" vertical="center"/>
    </xf>
    <xf numFmtId="0" fontId="16" fillId="0" borderId="45" xfId="0" applyFont="1" applyBorder="1" applyAlignment="1" applyProtection="1">
      <alignment horizontal="left" wrapText="1"/>
    </xf>
    <xf numFmtId="0" fontId="16" fillId="0" borderId="46" xfId="0" applyFont="1" applyBorder="1" applyAlignment="1" applyProtection="1">
      <alignment horizontal="left"/>
    </xf>
    <xf numFmtId="0" fontId="15" fillId="0" borderId="41" xfId="0" applyFont="1" applyBorder="1" applyAlignment="1" applyProtection="1">
      <alignment horizontal="center" wrapText="1"/>
      <protection locked="0"/>
    </xf>
    <xf numFmtId="0" fontId="15" fillId="0" borderId="19" xfId="0" applyFont="1" applyBorder="1" applyAlignment="1" applyProtection="1">
      <alignment horizontal="center" wrapText="1"/>
      <protection locked="0"/>
    </xf>
    <xf numFmtId="0" fontId="15" fillId="0" borderId="44" xfId="0" applyFont="1" applyBorder="1" applyAlignment="1" applyProtection="1">
      <alignment horizontal="center" wrapText="1"/>
      <protection locked="0"/>
    </xf>
    <xf numFmtId="0" fontId="16" fillId="0" borderId="19" xfId="0" applyFont="1" applyBorder="1" applyAlignment="1" applyProtection="1">
      <alignment horizontal="left" wrapText="1"/>
    </xf>
    <xf numFmtId="0" fontId="16" fillId="0" borderId="44" xfId="0" applyFont="1" applyBorder="1" applyAlignment="1" applyProtection="1">
      <alignment horizontal="left" wrapText="1"/>
    </xf>
    <xf numFmtId="4" fontId="2" fillId="0" borderId="41" xfId="0" applyNumberFormat="1" applyFont="1" applyBorder="1" applyAlignment="1" applyProtection="1">
      <alignment horizontal="center" vertical="center"/>
      <protection locked="0"/>
    </xf>
    <xf numFmtId="0" fontId="0" fillId="0" borderId="91" xfId="0" applyBorder="1" applyAlignment="1" applyProtection="1">
      <alignment wrapText="1"/>
    </xf>
    <xf numFmtId="0" fontId="0" fillId="0" borderId="92" xfId="0" applyBorder="1" applyAlignment="1" applyProtection="1">
      <alignment wrapText="1"/>
    </xf>
    <xf numFmtId="0" fontId="0" fillId="0" borderId="93" xfId="0" applyBorder="1" applyAlignment="1" applyProtection="1">
      <alignment wrapText="1"/>
    </xf>
    <xf numFmtId="0" fontId="0" fillId="0" borderId="86" xfId="0" applyBorder="1" applyAlignment="1" applyProtection="1">
      <alignment wrapText="1"/>
    </xf>
    <xf numFmtId="0" fontId="0" fillId="0" borderId="0" xfId="0" applyBorder="1" applyAlignment="1" applyProtection="1">
      <alignment wrapText="1"/>
    </xf>
    <xf numFmtId="0" fontId="0" fillId="0" borderId="25" xfId="0" applyBorder="1" applyAlignment="1" applyProtection="1">
      <alignment wrapText="1"/>
    </xf>
    <xf numFmtId="0" fontId="0" fillId="0" borderId="44" xfId="0" applyBorder="1" applyAlignment="1" applyProtection="1">
      <alignment horizontal="center" vertical="center" wrapText="1"/>
    </xf>
    <xf numFmtId="2" fontId="0" fillId="0" borderId="19" xfId="0" applyNumberFormat="1" applyBorder="1" applyAlignment="1" applyProtection="1">
      <alignment horizontal="center" vertical="center"/>
    </xf>
    <xf numFmtId="2" fontId="0" fillId="0" borderId="42" xfId="0" applyNumberFormat="1" applyBorder="1" applyAlignment="1" applyProtection="1">
      <alignment horizontal="center" vertical="center"/>
    </xf>
    <xf numFmtId="0" fontId="29" fillId="0" borderId="91" xfId="0" applyFont="1" applyBorder="1" applyAlignment="1" applyProtection="1">
      <alignment horizontal="left" vertical="top"/>
    </xf>
    <xf numFmtId="0" fontId="0" fillId="0" borderId="92" xfId="0" applyBorder="1" applyAlignment="1" applyProtection="1">
      <alignment horizontal="left" vertical="top"/>
    </xf>
    <xf numFmtId="0" fontId="0" fillId="0" borderId="93" xfId="0" applyBorder="1" applyAlignment="1" applyProtection="1">
      <alignment horizontal="left" vertical="top"/>
    </xf>
    <xf numFmtId="0" fontId="0" fillId="0" borderId="86" xfId="0" applyBorder="1" applyAlignment="1" applyProtection="1">
      <alignment horizontal="left" vertical="top"/>
    </xf>
    <xf numFmtId="0" fontId="0" fillId="0" borderId="0" xfId="0" applyBorder="1" applyAlignment="1" applyProtection="1">
      <alignment horizontal="left" vertical="top"/>
    </xf>
    <xf numFmtId="0" fontId="0" fillId="0" borderId="25" xfId="0" applyBorder="1" applyAlignment="1" applyProtection="1">
      <alignment horizontal="left" vertical="top"/>
    </xf>
    <xf numFmtId="0" fontId="0" fillId="0" borderId="87" xfId="0" applyBorder="1" applyAlignment="1" applyProtection="1">
      <alignment horizontal="left" vertical="top"/>
    </xf>
    <xf numFmtId="0" fontId="0" fillId="0" borderId="88" xfId="0" applyBorder="1" applyAlignment="1" applyProtection="1">
      <alignment horizontal="left" vertical="top"/>
    </xf>
    <xf numFmtId="0" fontId="0" fillId="0" borderId="90" xfId="0" applyBorder="1" applyAlignment="1" applyProtection="1">
      <alignment horizontal="left" vertical="top"/>
    </xf>
    <xf numFmtId="0" fontId="3" fillId="5" borderId="60" xfId="0" applyFont="1" applyFill="1" applyBorder="1" applyAlignment="1" applyProtection="1">
      <alignment horizontal="center" vertical="center"/>
    </xf>
    <xf numFmtId="0" fontId="15" fillId="0" borderId="43" xfId="0" applyFont="1" applyBorder="1" applyAlignment="1" applyProtection="1">
      <alignment horizontal="left" wrapText="1"/>
    </xf>
    <xf numFmtId="0" fontId="15" fillId="0" borderId="19" xfId="0" applyFont="1" applyBorder="1" applyAlignment="1" applyProtection="1">
      <alignment horizontal="left" wrapText="1"/>
    </xf>
    <xf numFmtId="0" fontId="15" fillId="0" borderId="44" xfId="0" applyFont="1" applyBorder="1" applyAlignment="1" applyProtection="1">
      <alignment horizontal="left" wrapText="1"/>
    </xf>
    <xf numFmtId="0" fontId="3" fillId="5" borderId="38" xfId="0" applyFont="1" applyFill="1" applyBorder="1" applyAlignment="1" applyProtection="1">
      <alignment horizontal="center" vertical="center"/>
    </xf>
    <xf numFmtId="0" fontId="3" fillId="5" borderId="40" xfId="0" applyFont="1" applyFill="1" applyBorder="1" applyAlignment="1" applyProtection="1">
      <alignment horizontal="center" vertical="center"/>
    </xf>
    <xf numFmtId="0" fontId="20" fillId="5" borderId="48" xfId="0" applyFont="1" applyFill="1" applyBorder="1" applyAlignment="1" applyProtection="1">
      <alignment horizontal="center" vertical="center"/>
    </xf>
    <xf numFmtId="0" fontId="20" fillId="5" borderId="49" xfId="0" applyFont="1" applyFill="1" applyBorder="1" applyAlignment="1" applyProtection="1">
      <alignment horizontal="center" vertical="center"/>
    </xf>
    <xf numFmtId="0" fontId="20" fillId="5" borderId="50" xfId="0" applyFont="1" applyFill="1" applyBorder="1" applyAlignment="1" applyProtection="1">
      <alignment horizontal="center" vertical="center"/>
    </xf>
    <xf numFmtId="0" fontId="5" fillId="5" borderId="113" xfId="0" applyFont="1" applyFill="1" applyBorder="1" applyAlignment="1" applyProtection="1">
      <alignment horizontal="center" vertical="center"/>
    </xf>
    <xf numFmtId="0" fontId="5" fillId="5" borderId="38" xfId="0" applyFont="1" applyFill="1" applyBorder="1" applyAlignment="1" applyProtection="1">
      <alignment horizontal="center" vertical="center"/>
    </xf>
    <xf numFmtId="0" fontId="5" fillId="5" borderId="40" xfId="0" applyFont="1" applyFill="1" applyBorder="1" applyAlignment="1" applyProtection="1">
      <alignment horizontal="center" vertical="center"/>
    </xf>
    <xf numFmtId="0" fontId="19" fillId="0" borderId="40" xfId="0" applyFont="1" applyBorder="1" applyAlignment="1" applyProtection="1">
      <alignment horizontal="center"/>
    </xf>
    <xf numFmtId="0" fontId="19" fillId="0" borderId="16" xfId="0" applyFont="1" applyBorder="1" applyAlignment="1" applyProtection="1">
      <alignment horizontal="center"/>
    </xf>
    <xf numFmtId="0" fontId="16" fillId="0" borderId="36" xfId="0" applyFont="1" applyBorder="1" applyAlignment="1" applyProtection="1">
      <alignment horizontal="center"/>
    </xf>
    <xf numFmtId="0" fontId="16" fillId="0" borderId="15" xfId="0" applyFont="1" applyBorder="1" applyAlignment="1" applyProtection="1">
      <alignment horizontal="center"/>
    </xf>
    <xf numFmtId="0" fontId="3" fillId="5" borderId="37" xfId="0" applyFont="1" applyFill="1" applyBorder="1" applyAlignment="1" applyProtection="1">
      <alignment horizontal="center" vertical="center"/>
    </xf>
    <xf numFmtId="0" fontId="3" fillId="5" borderId="39" xfId="0" applyFont="1" applyFill="1" applyBorder="1" applyAlignment="1" applyProtection="1">
      <alignment horizontal="center" vertical="center"/>
    </xf>
    <xf numFmtId="0" fontId="16" fillId="0" borderId="36" xfId="0" applyFont="1" applyBorder="1" applyAlignment="1" applyProtection="1">
      <alignment horizontal="left" wrapText="1"/>
    </xf>
    <xf numFmtId="0" fontId="0" fillId="0" borderId="43" xfId="0" applyBorder="1" applyAlignment="1" applyProtection="1">
      <alignment horizontal="left" vertical="center"/>
    </xf>
    <xf numFmtId="0" fontId="0" fillId="0" borderId="19" xfId="0" applyBorder="1" applyAlignment="1" applyProtection="1">
      <alignment horizontal="left" vertical="center"/>
    </xf>
    <xf numFmtId="0" fontId="0" fillId="0" borderId="42" xfId="0" applyBorder="1" applyAlignment="1" applyProtection="1">
      <alignment horizontal="left" vertical="center"/>
    </xf>
    <xf numFmtId="4" fontId="3" fillId="0" borderId="91" xfId="0" applyNumberFormat="1" applyFont="1" applyBorder="1" applyAlignment="1" applyProtection="1">
      <alignment horizontal="center" vertical="center"/>
    </xf>
    <xf numFmtId="0" fontId="3" fillId="0" borderId="92" xfId="0" applyFont="1" applyBorder="1" applyAlignment="1" applyProtection="1">
      <alignment horizontal="center" vertical="center"/>
    </xf>
    <xf numFmtId="0" fontId="0" fillId="0" borderId="92" xfId="0" applyBorder="1" applyAlignment="1" applyProtection="1">
      <alignment horizontal="center" vertical="center"/>
    </xf>
    <xf numFmtId="0" fontId="0" fillId="0" borderId="93" xfId="0" applyBorder="1" applyAlignment="1" applyProtection="1">
      <alignment horizontal="center" vertical="center"/>
    </xf>
    <xf numFmtId="0" fontId="3" fillId="0" borderId="64" xfId="0" applyFont="1" applyBorder="1" applyAlignment="1" applyProtection="1">
      <alignment horizontal="center" vertical="center"/>
    </xf>
    <xf numFmtId="0" fontId="3" fillId="0" borderId="31" xfId="0" applyFont="1" applyBorder="1" applyAlignment="1" applyProtection="1">
      <alignment horizontal="center" vertical="center"/>
    </xf>
    <xf numFmtId="0" fontId="0" fillId="5" borderId="86" xfId="0" applyFill="1" applyBorder="1" applyAlignment="1" applyProtection="1">
      <alignment horizontal="center" vertical="center"/>
    </xf>
    <xf numFmtId="0" fontId="0" fillId="5" borderId="0" xfId="0" applyFill="1" applyBorder="1" applyAlignment="1" applyProtection="1">
      <alignment horizontal="center" vertical="center"/>
    </xf>
    <xf numFmtId="0" fontId="0" fillId="5" borderId="25" xfId="0" applyFill="1" applyBorder="1" applyAlignment="1" applyProtection="1">
      <alignment horizontal="center" vertical="center"/>
    </xf>
    <xf numFmtId="0" fontId="0" fillId="0" borderId="45" xfId="0" applyBorder="1" applyAlignment="1" applyProtection="1">
      <alignment horizontal="center" vertical="center"/>
    </xf>
    <xf numFmtId="0" fontId="0" fillId="0" borderId="46" xfId="0" applyBorder="1" applyAlignment="1" applyProtection="1">
      <alignment horizontal="center" vertical="center"/>
    </xf>
    <xf numFmtId="0" fontId="4" fillId="0" borderId="31" xfId="0" applyFont="1" applyBorder="1" applyAlignment="1" applyProtection="1">
      <alignment horizontal="left" wrapText="1"/>
    </xf>
    <xf numFmtId="0" fontId="9" fillId="0" borderId="31" xfId="0" applyFont="1" applyBorder="1" applyAlignment="1" applyProtection="1">
      <alignment horizontal="left"/>
    </xf>
    <xf numFmtId="0" fontId="9" fillId="0" borderId="0" xfId="0" applyFont="1" applyBorder="1" applyAlignment="1" applyProtection="1">
      <alignment horizontal="left"/>
    </xf>
    <xf numFmtId="0" fontId="2" fillId="0" borderId="85" xfId="0" applyFont="1" applyBorder="1" applyAlignment="1" applyProtection="1">
      <alignment horizontal="left" vertical="center"/>
    </xf>
    <xf numFmtId="0" fontId="2" fillId="0" borderId="82" xfId="0" applyFont="1" applyBorder="1" applyAlignment="1" applyProtection="1">
      <alignment horizontal="left" vertical="center"/>
    </xf>
    <xf numFmtId="0" fontId="2" fillId="0" borderId="83" xfId="0" applyFont="1" applyBorder="1" applyAlignment="1" applyProtection="1">
      <alignment horizontal="left" vertical="center"/>
    </xf>
    <xf numFmtId="0" fontId="3" fillId="0" borderId="0" xfId="0" applyFont="1" applyAlignment="1" applyProtection="1">
      <alignment horizontal="justify" wrapText="1"/>
    </xf>
    <xf numFmtId="0" fontId="3" fillId="0" borderId="88" xfId="0" applyFont="1" applyBorder="1" applyAlignment="1" applyProtection="1">
      <alignment horizontal="justify" wrapText="1"/>
    </xf>
    <xf numFmtId="0" fontId="5" fillId="5" borderId="114" xfId="0" applyFont="1" applyFill="1" applyBorder="1" applyAlignment="1" applyProtection="1">
      <alignment horizontal="center" vertical="center"/>
    </xf>
    <xf numFmtId="0" fontId="16" fillId="0" borderId="35" xfId="0" applyFont="1" applyBorder="1" applyAlignment="1" applyProtection="1">
      <alignment horizontal="left" shrinkToFit="1"/>
      <protection locked="0"/>
    </xf>
    <xf numFmtId="0" fontId="16" fillId="0" borderId="36" xfId="0" applyFont="1" applyBorder="1" applyAlignment="1" applyProtection="1">
      <alignment horizontal="left" shrinkToFit="1"/>
      <protection locked="0"/>
    </xf>
    <xf numFmtId="0" fontId="16" fillId="0" borderId="59" xfId="0" applyFont="1" applyBorder="1" applyAlignment="1" applyProtection="1">
      <alignment horizontal="center"/>
      <protection locked="0"/>
    </xf>
    <xf numFmtId="0" fontId="16" fillId="0" borderId="113" xfId="0" applyFont="1" applyBorder="1" applyAlignment="1" applyProtection="1">
      <alignment horizontal="center"/>
      <protection locked="0"/>
    </xf>
    <xf numFmtId="0" fontId="16" fillId="0" borderId="62" xfId="0" applyFont="1" applyBorder="1" applyAlignment="1" applyProtection="1">
      <alignment horizontal="center"/>
      <protection locked="0"/>
    </xf>
    <xf numFmtId="0" fontId="16" fillId="0" borderId="58" xfId="0" applyFont="1" applyBorder="1" applyAlignment="1" applyProtection="1">
      <alignment horizontal="center"/>
      <protection locked="0"/>
    </xf>
    <xf numFmtId="0" fontId="16" fillId="0" borderId="41" xfId="0" applyFont="1" applyBorder="1" applyAlignment="1" applyProtection="1">
      <alignment horizontal="center"/>
    </xf>
    <xf numFmtId="0" fontId="16" fillId="0" borderId="19" xfId="0" applyFont="1" applyBorder="1" applyAlignment="1" applyProtection="1">
      <alignment horizontal="center"/>
    </xf>
    <xf numFmtId="0" fontId="16" fillId="0" borderId="42" xfId="0" applyFont="1" applyBorder="1" applyAlignment="1" applyProtection="1">
      <alignment horizontal="center"/>
    </xf>
    <xf numFmtId="0" fontId="15" fillId="0" borderId="35" xfId="0" applyFont="1" applyBorder="1" applyAlignment="1" applyProtection="1">
      <alignment horizontal="left" shrinkToFit="1"/>
    </xf>
    <xf numFmtId="0" fontId="16" fillId="0" borderId="36" xfId="0" applyFont="1" applyBorder="1" applyAlignment="1" applyProtection="1">
      <alignment horizontal="left" shrinkToFit="1"/>
    </xf>
    <xf numFmtId="0" fontId="19" fillId="0" borderId="40" xfId="0" applyFont="1" applyBorder="1" applyAlignment="1" applyProtection="1">
      <alignment horizontal="center"/>
      <protection locked="0"/>
    </xf>
    <xf numFmtId="0" fontId="19" fillId="0" borderId="16" xfId="0" applyFont="1" applyBorder="1" applyAlignment="1" applyProtection="1">
      <alignment horizontal="center"/>
      <protection locked="0"/>
    </xf>
    <xf numFmtId="0" fontId="16" fillId="0" borderId="46" xfId="0" applyFont="1" applyBorder="1" applyAlignment="1" applyProtection="1">
      <alignment horizontal="left" wrapText="1"/>
    </xf>
    <xf numFmtId="0" fontId="16" fillId="0" borderId="46" xfId="0" applyFont="1" applyBorder="1" applyAlignment="1" applyProtection="1">
      <alignment horizontal="center"/>
    </xf>
    <xf numFmtId="0" fontId="16" fillId="0" borderId="47" xfId="0" applyFont="1" applyBorder="1" applyAlignment="1" applyProtection="1">
      <alignment horizontal="center"/>
    </xf>
    <xf numFmtId="0" fontId="3" fillId="5" borderId="121" xfId="0" applyFont="1" applyFill="1" applyBorder="1" applyAlignment="1" applyProtection="1">
      <alignment horizontal="center" vertical="center" wrapText="1"/>
    </xf>
    <xf numFmtId="0" fontId="3" fillId="5" borderId="119" xfId="0" applyFont="1" applyFill="1" applyBorder="1" applyAlignment="1" applyProtection="1">
      <alignment horizontal="center" vertical="center" wrapText="1"/>
    </xf>
    <xf numFmtId="0" fontId="3" fillId="5" borderId="120" xfId="0" applyFont="1" applyFill="1" applyBorder="1" applyAlignment="1" applyProtection="1">
      <alignment horizontal="center" vertical="center" wrapText="1"/>
    </xf>
    <xf numFmtId="0" fontId="16" fillId="0" borderId="45" xfId="0" applyFont="1" applyBorder="1" applyAlignment="1" applyProtection="1">
      <alignment horizontal="left" shrinkToFit="1"/>
      <protection locked="0"/>
    </xf>
    <xf numFmtId="0" fontId="16" fillId="0" borderId="46" xfId="0" applyFont="1" applyBorder="1" applyAlignment="1" applyProtection="1">
      <alignment horizontal="left" shrinkToFit="1"/>
      <protection locked="0"/>
    </xf>
    <xf numFmtId="0" fontId="16" fillId="0" borderId="43" xfId="0" applyFont="1" applyBorder="1" applyAlignment="1" applyProtection="1">
      <alignment horizontal="left" shrinkToFit="1"/>
      <protection locked="0"/>
    </xf>
    <xf numFmtId="0" fontId="16" fillId="0" borderId="19" xfId="0" applyFont="1" applyBorder="1" applyAlignment="1" applyProtection="1">
      <alignment horizontal="left" shrinkToFit="1"/>
      <protection locked="0"/>
    </xf>
    <xf numFmtId="0" fontId="16" fillId="0" borderId="44" xfId="0" applyFont="1" applyBorder="1" applyAlignment="1" applyProtection="1">
      <alignment horizontal="left" shrinkToFit="1"/>
      <protection locked="0"/>
    </xf>
    <xf numFmtId="0" fontId="27" fillId="0" borderId="0" xfId="0" applyFont="1" applyBorder="1" applyAlignment="1" applyProtection="1">
      <alignment horizontal="left" wrapText="1"/>
    </xf>
    <xf numFmtId="14" fontId="31" fillId="0" borderId="36" xfId="0" applyNumberFormat="1" applyFont="1" applyBorder="1" applyAlignment="1" applyProtection="1">
      <alignment horizontal="center"/>
      <protection locked="0"/>
    </xf>
    <xf numFmtId="0" fontId="31" fillId="0" borderId="36" xfId="0" applyFont="1" applyBorder="1" applyAlignment="1" applyProtection="1">
      <alignment horizontal="center"/>
      <protection locked="0"/>
    </xf>
    <xf numFmtId="14" fontId="31" fillId="0" borderId="103" xfId="0" applyNumberFormat="1" applyFont="1" applyBorder="1" applyAlignment="1" applyProtection="1">
      <alignment horizontal="center"/>
    </xf>
    <xf numFmtId="14" fontId="31" fillId="0" borderId="96" xfId="0" applyNumberFormat="1" applyFont="1" applyBorder="1" applyAlignment="1" applyProtection="1">
      <alignment horizontal="center"/>
    </xf>
    <xf numFmtId="14" fontId="31" fillId="0" borderId="97" xfId="0" applyNumberFormat="1" applyFont="1" applyBorder="1" applyAlignment="1" applyProtection="1">
      <alignment horizontal="center"/>
    </xf>
    <xf numFmtId="0" fontId="0" fillId="0" borderId="85" xfId="0" applyBorder="1" applyAlignment="1" applyProtection="1">
      <alignment horizontal="left" vertical="center"/>
    </xf>
    <xf numFmtId="0" fontId="0" fillId="0" borderId="82" xfId="0" applyBorder="1" applyAlignment="1" applyProtection="1">
      <alignment horizontal="left" vertical="center"/>
    </xf>
    <xf numFmtId="0" fontId="0" fillId="0" borderId="83" xfId="0" applyBorder="1" applyAlignment="1" applyProtection="1">
      <alignment horizontal="left" vertical="center"/>
    </xf>
    <xf numFmtId="0" fontId="0" fillId="0" borderId="45" xfId="0" applyBorder="1" applyAlignment="1" applyProtection="1">
      <alignment horizontal="center"/>
    </xf>
    <xf numFmtId="0" fontId="0" fillId="0" borderId="46" xfId="0" applyBorder="1" applyAlignment="1" applyProtection="1">
      <alignment horizontal="center"/>
    </xf>
    <xf numFmtId="0" fontId="0" fillId="0" borderId="35" xfId="0" applyBorder="1" applyAlignment="1" applyProtection="1">
      <alignment horizontal="center"/>
    </xf>
    <xf numFmtId="0" fontId="0" fillId="0" borderId="36" xfId="0" applyBorder="1" applyAlignment="1" applyProtection="1">
      <alignment horizontal="center"/>
    </xf>
    <xf numFmtId="1" fontId="0" fillId="0" borderId="46" xfId="0" applyNumberFormat="1" applyBorder="1" applyAlignment="1" applyProtection="1">
      <alignment horizontal="center"/>
    </xf>
    <xf numFmtId="0" fontId="4" fillId="0" borderId="0" xfId="0" applyFont="1" applyBorder="1" applyAlignment="1" applyProtection="1">
      <alignment horizontal="justify" vertical="center" wrapText="1"/>
    </xf>
    <xf numFmtId="0" fontId="4" fillId="0" borderId="58" xfId="0" applyFont="1" applyBorder="1" applyAlignment="1" applyProtection="1">
      <alignment horizontal="justify" vertical="center" wrapText="1"/>
    </xf>
    <xf numFmtId="0" fontId="2" fillId="0" borderId="0" xfId="0" applyFont="1" applyBorder="1" applyAlignment="1">
      <alignment horizontal="left"/>
    </xf>
    <xf numFmtId="0" fontId="16" fillId="0" borderId="59" xfId="0" applyFont="1" applyBorder="1" applyAlignment="1" applyProtection="1">
      <alignment horizontal="left" shrinkToFit="1"/>
      <protection locked="0"/>
    </xf>
    <xf numFmtId="0" fontId="16" fillId="0" borderId="113" xfId="0" applyFont="1" applyBorder="1" applyAlignment="1" applyProtection="1">
      <alignment horizontal="left" shrinkToFit="1"/>
      <protection locked="0"/>
    </xf>
    <xf numFmtId="0" fontId="16" fillId="0" borderId="62" xfId="0" applyFont="1" applyBorder="1" applyAlignment="1" applyProtection="1">
      <alignment horizontal="left" shrinkToFit="1"/>
      <protection locked="0"/>
    </xf>
    <xf numFmtId="0" fontId="3" fillId="0" borderId="97" xfId="0" applyFont="1" applyBorder="1" applyAlignment="1" applyProtection="1">
      <alignment horizontal="center" vertical="center"/>
    </xf>
    <xf numFmtId="0" fontId="5" fillId="0" borderId="0" xfId="0" applyFont="1" applyBorder="1" applyAlignment="1" applyProtection="1">
      <alignment horizontal="justify" wrapText="1"/>
    </xf>
    <xf numFmtId="0" fontId="9" fillId="0" borderId="0" xfId="0" applyFont="1" applyBorder="1" applyAlignment="1" applyProtection="1">
      <alignment horizontal="justify" wrapText="1"/>
    </xf>
    <xf numFmtId="0" fontId="2" fillId="0" borderId="98" xfId="0" applyFont="1" applyBorder="1" applyAlignment="1" applyProtection="1">
      <alignment horizontal="left" vertical="center"/>
    </xf>
    <xf numFmtId="0" fontId="2" fillId="0" borderId="92" xfId="0" applyFont="1" applyBorder="1" applyAlignment="1" applyProtection="1">
      <alignment horizontal="left" vertical="center"/>
    </xf>
    <xf numFmtId="0" fontId="2" fillId="0" borderId="105" xfId="0" applyFont="1" applyBorder="1" applyAlignment="1" applyProtection="1">
      <alignment horizontal="left" vertical="center"/>
    </xf>
    <xf numFmtId="4" fontId="3" fillId="0" borderId="3" xfId="0" applyNumberFormat="1"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98" xfId="0" applyFont="1" applyBorder="1" applyAlignment="1" applyProtection="1">
      <alignment horizontal="center" vertical="center"/>
    </xf>
    <xf numFmtId="0" fontId="3" fillId="0" borderId="60" xfId="0" applyFont="1" applyBorder="1" applyAlignment="1" applyProtection="1">
      <alignment horizontal="center" vertical="center"/>
    </xf>
    <xf numFmtId="4" fontId="0" fillId="0" borderId="42" xfId="0" applyNumberFormat="1" applyBorder="1" applyAlignment="1" applyProtection="1">
      <alignment horizontal="center" vertical="center"/>
    </xf>
    <xf numFmtId="0" fontId="3" fillId="0" borderId="111" xfId="0" applyFont="1" applyBorder="1" applyAlignment="1" applyProtection="1">
      <alignment horizontal="center" vertical="center"/>
    </xf>
    <xf numFmtId="0" fontId="2" fillId="0" borderId="106" xfId="0" applyFont="1" applyBorder="1" applyAlignment="1" applyProtection="1">
      <alignment horizontal="left" vertical="center" wrapText="1"/>
    </xf>
    <xf numFmtId="0" fontId="2" fillId="0" borderId="23" xfId="0" applyFont="1" applyBorder="1" applyAlignment="1" applyProtection="1">
      <alignment horizontal="left" vertical="center" wrapText="1"/>
    </xf>
    <xf numFmtId="0" fontId="2" fillId="0" borderId="107" xfId="0" applyFont="1" applyBorder="1" applyAlignment="1" applyProtection="1">
      <alignment horizontal="left" vertical="center" wrapText="1"/>
    </xf>
    <xf numFmtId="0" fontId="3" fillId="0" borderId="95" xfId="0" applyFont="1" applyBorder="1" applyAlignment="1" applyProtection="1">
      <alignment horizontal="center" vertical="center" wrapText="1"/>
    </xf>
    <xf numFmtId="0" fontId="10" fillId="0" borderId="7" xfId="0" applyFont="1" applyBorder="1" applyAlignment="1" applyProtection="1">
      <alignment horizontal="center" vertical="center" wrapText="1"/>
    </xf>
    <xf numFmtId="0" fontId="10" fillId="0" borderId="8" xfId="0" applyFont="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0" fillId="0" borderId="108" xfId="0" applyBorder="1" applyAlignment="1" applyProtection="1">
      <alignment horizontal="left" vertical="center"/>
    </xf>
    <xf numFmtId="0" fontId="0" fillId="0" borderId="8" xfId="0" applyBorder="1" applyAlignment="1" applyProtection="1">
      <alignment horizontal="left" vertical="center"/>
    </xf>
    <xf numFmtId="0" fontId="0" fillId="0" borderId="10" xfId="0" applyBorder="1" applyAlignment="1" applyProtection="1">
      <alignment horizontal="left" vertical="center"/>
    </xf>
    <xf numFmtId="0" fontId="0" fillId="0" borderId="105" xfId="0" applyBorder="1" applyAlignment="1" applyProtection="1">
      <alignment horizontal="center" vertical="center"/>
    </xf>
    <xf numFmtId="0" fontId="3" fillId="0" borderId="101" xfId="0" applyFont="1" applyBorder="1" applyAlignment="1" applyProtection="1">
      <alignment horizontal="center" vertical="center"/>
    </xf>
    <xf numFmtId="0" fontId="3" fillId="0" borderId="112" xfId="0" applyFont="1" applyBorder="1" applyAlignment="1" applyProtection="1">
      <alignment horizontal="center" vertical="center"/>
    </xf>
    <xf numFmtId="4" fontId="0" fillId="0" borderId="103" xfId="0" applyNumberFormat="1" applyBorder="1" applyAlignment="1" applyProtection="1">
      <alignment horizontal="center" vertical="center"/>
    </xf>
    <xf numFmtId="4" fontId="0" fillId="0" borderId="96" xfId="0" applyNumberFormat="1" applyBorder="1" applyAlignment="1" applyProtection="1">
      <alignment horizontal="center" vertical="center"/>
    </xf>
    <xf numFmtId="4" fontId="0" fillId="0" borderId="97" xfId="0" applyNumberFormat="1" applyBorder="1" applyAlignment="1" applyProtection="1">
      <alignment horizontal="center" vertical="center"/>
    </xf>
    <xf numFmtId="0" fontId="2" fillId="0" borderId="44" xfId="0" applyFont="1" applyBorder="1" applyAlignment="1" applyProtection="1">
      <alignment horizontal="right" vertical="center"/>
    </xf>
    <xf numFmtId="0" fontId="3" fillId="5" borderId="61" xfId="0" applyFont="1" applyFill="1" applyBorder="1" applyAlignment="1" applyProtection="1">
      <alignment horizontal="center" vertical="center"/>
    </xf>
    <xf numFmtId="4" fontId="0" fillId="0" borderId="41" xfId="0" applyNumberFormat="1" applyFill="1" applyBorder="1" applyAlignment="1" applyProtection="1">
      <alignment horizontal="center" vertical="center"/>
    </xf>
    <xf numFmtId="4" fontId="0" fillId="0" borderId="19" xfId="0" applyNumberFormat="1" applyFill="1" applyBorder="1" applyAlignment="1" applyProtection="1">
      <alignment horizontal="center" vertical="center"/>
    </xf>
    <xf numFmtId="4" fontId="0" fillId="0" borderId="44" xfId="0" applyNumberFormat="1" applyFill="1" applyBorder="1" applyAlignment="1" applyProtection="1">
      <alignment horizontal="center" vertical="center"/>
    </xf>
    <xf numFmtId="0" fontId="0" fillId="0" borderId="84" xfId="0" applyBorder="1" applyAlignment="1" applyProtection="1">
      <alignment horizontal="center" vertical="center"/>
    </xf>
    <xf numFmtId="49" fontId="2" fillId="0" borderId="82" xfId="0" applyNumberFormat="1" applyFont="1" applyBorder="1" applyAlignment="1" applyProtection="1">
      <alignment horizontal="left" vertical="center"/>
    </xf>
    <xf numFmtId="49" fontId="2" fillId="0" borderId="84" xfId="0" applyNumberFormat="1" applyFont="1" applyBorder="1" applyAlignment="1" applyProtection="1">
      <alignment horizontal="left" vertical="center"/>
    </xf>
    <xf numFmtId="0" fontId="2" fillId="0" borderId="36" xfId="0" applyFont="1" applyBorder="1" applyAlignment="1" applyProtection="1">
      <alignment horizontal="center"/>
      <protection locked="0"/>
    </xf>
    <xf numFmtId="0" fontId="11" fillId="5" borderId="38" xfId="0" applyFont="1" applyFill="1" applyBorder="1" applyAlignment="1" applyProtection="1">
      <alignment horizontal="center" vertical="center" wrapText="1"/>
    </xf>
    <xf numFmtId="0" fontId="11" fillId="5" borderId="40" xfId="0" applyFont="1" applyFill="1" applyBorder="1" applyAlignment="1" applyProtection="1">
      <alignment horizontal="center" vertical="center" wrapText="1"/>
    </xf>
    <xf numFmtId="14" fontId="0" fillId="0" borderId="41" xfId="0" applyNumberFormat="1" applyBorder="1" applyAlignment="1" applyProtection="1">
      <alignment horizontal="center"/>
      <protection locked="0"/>
    </xf>
    <xf numFmtId="14" fontId="0" fillId="0" borderId="19" xfId="0" applyNumberFormat="1" applyBorder="1" applyAlignment="1" applyProtection="1">
      <alignment horizontal="center"/>
      <protection locked="0"/>
    </xf>
    <xf numFmtId="14" fontId="0" fillId="0" borderId="44" xfId="0" applyNumberFormat="1" applyBorder="1" applyAlignment="1" applyProtection="1">
      <alignment horizontal="center"/>
      <protection locked="0"/>
    </xf>
    <xf numFmtId="0" fontId="5" fillId="0" borderId="0" xfId="0" applyFont="1" applyBorder="1" applyAlignment="1" applyProtection="1">
      <alignment horizontal="left" wrapText="1"/>
    </xf>
    <xf numFmtId="0" fontId="0" fillId="2" borderId="86" xfId="0" applyFill="1" applyBorder="1" applyAlignment="1" applyProtection="1">
      <alignment horizontal="left" vertical="top"/>
    </xf>
    <xf numFmtId="0" fontId="0" fillId="2" borderId="0" xfId="0" applyFill="1" applyBorder="1" applyAlignment="1" applyProtection="1">
      <alignment horizontal="left" vertical="top"/>
    </xf>
    <xf numFmtId="0" fontId="0" fillId="2" borderId="25" xfId="0" applyFill="1" applyBorder="1" applyAlignment="1" applyProtection="1">
      <alignment horizontal="left" vertical="top"/>
    </xf>
    <xf numFmtId="0" fontId="0" fillId="2" borderId="87" xfId="0" applyFill="1" applyBorder="1" applyAlignment="1" applyProtection="1">
      <alignment horizontal="left" vertical="top"/>
    </xf>
    <xf numFmtId="0" fontId="0" fillId="2" borderId="88" xfId="0" applyFill="1" applyBorder="1" applyAlignment="1" applyProtection="1">
      <alignment horizontal="left" vertical="top"/>
    </xf>
    <xf numFmtId="0" fontId="0" fillId="2" borderId="90" xfId="0" applyFill="1" applyBorder="1" applyAlignment="1" applyProtection="1">
      <alignment horizontal="left" vertical="top"/>
    </xf>
    <xf numFmtId="0" fontId="0" fillId="0" borderId="94" xfId="0" applyBorder="1" applyAlignment="1" applyProtection="1">
      <alignment horizontal="center"/>
    </xf>
    <xf numFmtId="0" fontId="0" fillId="0" borderId="4" xfId="0" applyBorder="1" applyAlignment="1" applyProtection="1">
      <alignment horizontal="center"/>
    </xf>
    <xf numFmtId="0" fontId="0" fillId="0" borderId="52" xfId="0" applyBorder="1" applyAlignment="1" applyProtection="1">
      <alignment horizontal="center"/>
    </xf>
    <xf numFmtId="0" fontId="0" fillId="0" borderId="0" xfId="0" applyAlignment="1" applyProtection="1">
      <alignment horizontal="justify" wrapText="1"/>
    </xf>
    <xf numFmtId="0" fontId="0" fillId="0" borderId="109" xfId="0" applyBorder="1" applyAlignment="1" applyProtection="1">
      <alignment horizontal="center" vertical="center"/>
    </xf>
    <xf numFmtId="0" fontId="0" fillId="0" borderId="110" xfId="0" applyBorder="1" applyAlignment="1" applyProtection="1">
      <alignment horizontal="center" vertical="center"/>
    </xf>
    <xf numFmtId="0" fontId="3" fillId="5" borderId="91" xfId="0" applyFont="1" applyFill="1" applyBorder="1" applyAlignment="1" applyProtection="1">
      <alignment horizontal="center"/>
    </xf>
    <xf numFmtId="0" fontId="3" fillId="5" borderId="92" xfId="0" applyFont="1" applyFill="1" applyBorder="1" applyAlignment="1" applyProtection="1">
      <alignment horizontal="center"/>
    </xf>
    <xf numFmtId="0" fontId="3" fillId="5" borderId="105" xfId="0" applyFont="1" applyFill="1" applyBorder="1" applyAlignment="1" applyProtection="1">
      <alignment horizontal="center"/>
    </xf>
    <xf numFmtId="0" fontId="3" fillId="5" borderId="86" xfId="0" applyFont="1" applyFill="1" applyBorder="1" applyAlignment="1" applyProtection="1">
      <alignment horizontal="center"/>
    </xf>
    <xf numFmtId="0" fontId="3" fillId="5" borderId="0" xfId="0" applyFont="1" applyFill="1" applyBorder="1" applyAlignment="1" applyProtection="1">
      <alignment horizontal="center"/>
    </xf>
    <xf numFmtId="0" fontId="3" fillId="5" borderId="5" xfId="0" applyFont="1" applyFill="1" applyBorder="1" applyAlignment="1" applyProtection="1">
      <alignment horizontal="center"/>
    </xf>
    <xf numFmtId="0" fontId="3" fillId="5" borderId="87" xfId="0" applyFont="1" applyFill="1" applyBorder="1" applyAlignment="1" applyProtection="1">
      <alignment horizontal="center"/>
    </xf>
    <xf numFmtId="0" fontId="3" fillId="5" borderId="88" xfId="0" applyFont="1" applyFill="1" applyBorder="1" applyAlignment="1" applyProtection="1">
      <alignment horizontal="center"/>
    </xf>
    <xf numFmtId="0" fontId="3" fillId="5" borderId="89" xfId="0" applyFont="1" applyFill="1" applyBorder="1" applyAlignment="1" applyProtection="1">
      <alignment horizontal="center"/>
    </xf>
    <xf numFmtId="1" fontId="0" fillId="0" borderId="36" xfId="0" applyNumberFormat="1" applyBorder="1" applyAlignment="1" applyProtection="1">
      <alignment horizontal="center"/>
    </xf>
    <xf numFmtId="0" fontId="2" fillId="0" borderId="91" xfId="0" applyFont="1" applyBorder="1" applyAlignment="1" applyProtection="1">
      <alignment horizontal="center"/>
      <protection locked="0"/>
    </xf>
    <xf numFmtId="0" fontId="2" fillId="0" borderId="92" xfId="0" applyFont="1" applyBorder="1" applyAlignment="1" applyProtection="1">
      <alignment horizontal="center"/>
      <protection locked="0"/>
    </xf>
    <xf numFmtId="0" fontId="2" fillId="0" borderId="93" xfId="0" applyFont="1" applyBorder="1" applyAlignment="1" applyProtection="1">
      <alignment horizontal="center"/>
      <protection locked="0"/>
    </xf>
    <xf numFmtId="0" fontId="0" fillId="0" borderId="46" xfId="0" applyBorder="1" applyAlignment="1" applyProtection="1">
      <alignment horizontal="center"/>
      <protection locked="0"/>
    </xf>
    <xf numFmtId="0" fontId="0" fillId="0" borderId="47" xfId="0" applyBorder="1" applyAlignment="1" applyProtection="1">
      <alignment horizontal="center"/>
      <protection locked="0"/>
    </xf>
    <xf numFmtId="0" fontId="0" fillId="0" borderId="53" xfId="0" applyBorder="1" applyAlignment="1" applyProtection="1">
      <alignment horizontal="center"/>
    </xf>
    <xf numFmtId="0" fontId="3" fillId="0" borderId="73" xfId="0" applyFont="1" applyBorder="1" applyAlignment="1" applyProtection="1">
      <alignment horizontal="center"/>
    </xf>
    <xf numFmtId="0" fontId="3" fillId="0" borderId="74" xfId="0" applyFont="1" applyBorder="1" applyAlignment="1" applyProtection="1">
      <alignment horizontal="center"/>
    </xf>
    <xf numFmtId="0" fontId="3" fillId="0" borderId="80" xfId="0" applyFont="1" applyBorder="1" applyAlignment="1" applyProtection="1">
      <alignment horizontal="center"/>
    </xf>
    <xf numFmtId="0" fontId="15" fillId="0" borderId="41" xfId="0" applyFont="1" applyBorder="1" applyAlignment="1" applyProtection="1">
      <alignment horizontal="left" wrapText="1"/>
      <protection locked="0"/>
    </xf>
    <xf numFmtId="0" fontId="15" fillId="0" borderId="19" xfId="0" applyFont="1" applyBorder="1" applyAlignment="1" applyProtection="1">
      <alignment horizontal="left" wrapText="1"/>
      <protection locked="0"/>
    </xf>
    <xf numFmtId="0" fontId="15" fillId="0" borderId="44" xfId="0" applyFont="1" applyBorder="1" applyAlignment="1" applyProtection="1">
      <alignment horizontal="left" wrapText="1"/>
      <protection locked="0"/>
    </xf>
    <xf numFmtId="0" fontId="15" fillId="0" borderId="43" xfId="0" applyFont="1" applyBorder="1" applyAlignment="1" applyProtection="1">
      <alignment horizontal="left" vertical="top"/>
    </xf>
    <xf numFmtId="0" fontId="15" fillId="0" borderId="44" xfId="0" applyFont="1" applyBorder="1" applyAlignment="1" applyProtection="1">
      <alignment horizontal="left" vertical="top"/>
    </xf>
    <xf numFmtId="14" fontId="31" fillId="0" borderId="36" xfId="0" applyNumberFormat="1" applyFont="1" applyBorder="1" applyAlignment="1" applyProtection="1">
      <alignment horizontal="center"/>
    </xf>
    <xf numFmtId="0" fontId="12" fillId="0" borderId="0" xfId="0" applyFont="1" applyAlignment="1" applyProtection="1">
      <alignment horizontal="center" wrapText="1"/>
    </xf>
    <xf numFmtId="0" fontId="0" fillId="0" borderId="41"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44" xfId="0" applyBorder="1" applyAlignment="1" applyProtection="1">
      <alignment horizontal="center"/>
      <protection locked="0"/>
    </xf>
    <xf numFmtId="0" fontId="0" fillId="0" borderId="66" xfId="0" applyBorder="1" applyAlignment="1" applyProtection="1">
      <alignment shrinkToFit="1"/>
      <protection locked="0"/>
    </xf>
    <xf numFmtId="0" fontId="0" fillId="0" borderId="67" xfId="0" applyBorder="1" applyAlignment="1" applyProtection="1">
      <alignment shrinkToFit="1"/>
      <protection locked="0"/>
    </xf>
    <xf numFmtId="0" fontId="0" fillId="0" borderId="68" xfId="0" applyBorder="1" applyAlignment="1" applyProtection="1">
      <alignment shrinkToFit="1"/>
      <protection locked="0"/>
    </xf>
    <xf numFmtId="14" fontId="0" fillId="0" borderId="46" xfId="0" applyNumberFormat="1" applyBorder="1" applyAlignment="1" applyProtection="1">
      <alignment horizontal="center"/>
      <protection locked="0"/>
    </xf>
    <xf numFmtId="1" fontId="0" fillId="0" borderId="81" xfId="0" applyNumberFormat="1" applyBorder="1" applyAlignment="1" applyProtection="1">
      <alignment horizontal="center"/>
    </xf>
    <xf numFmtId="1" fontId="0" fillId="0" borderId="82" xfId="0" applyNumberFormat="1" applyBorder="1" applyAlignment="1" applyProtection="1">
      <alignment horizontal="center"/>
    </xf>
    <xf numFmtId="1" fontId="0" fillId="0" borderId="84" xfId="0" applyNumberFormat="1" applyBorder="1" applyAlignment="1" applyProtection="1">
      <alignment horizontal="center"/>
    </xf>
    <xf numFmtId="3" fontId="0" fillId="5" borderId="91" xfId="0" applyNumberFormat="1" applyFill="1" applyBorder="1" applyAlignment="1" applyProtection="1">
      <alignment horizontal="center" vertical="center"/>
    </xf>
    <xf numFmtId="0" fontId="0" fillId="0" borderId="92" xfId="0" applyBorder="1" applyProtection="1"/>
    <xf numFmtId="0" fontId="0" fillId="0" borderId="93" xfId="0" applyBorder="1" applyProtection="1"/>
    <xf numFmtId="0" fontId="0" fillId="0" borderId="86" xfId="0" applyBorder="1" applyProtection="1"/>
    <xf numFmtId="0" fontId="0" fillId="0" borderId="0" xfId="0" applyProtection="1"/>
    <xf numFmtId="0" fontId="0" fillId="0" borderId="25" xfId="0" applyBorder="1" applyProtection="1"/>
    <xf numFmtId="0" fontId="0" fillId="0" borderId="64" xfId="0" applyBorder="1" applyProtection="1"/>
    <xf numFmtId="0" fontId="0" fillId="0" borderId="31" xfId="0" applyBorder="1" applyProtection="1"/>
    <xf numFmtId="0" fontId="0" fillId="0" borderId="61" xfId="0" applyBorder="1" applyProtection="1"/>
    <xf numFmtId="0" fontId="4" fillId="0" borderId="0" xfId="0" applyFont="1" applyAlignment="1" applyProtection="1">
      <alignment horizontal="justify" vertical="top"/>
    </xf>
    <xf numFmtId="0" fontId="0" fillId="5" borderId="83" xfId="0" applyFill="1" applyBorder="1" applyProtection="1"/>
    <xf numFmtId="0" fontId="3" fillId="0" borderId="93" xfId="0" applyFont="1" applyBorder="1" applyAlignment="1" applyProtection="1">
      <alignment horizontal="center" vertical="center"/>
    </xf>
    <xf numFmtId="0" fontId="3" fillId="0" borderId="61" xfId="0" applyFont="1" applyBorder="1" applyAlignment="1" applyProtection="1">
      <alignment horizontal="center" vertical="center"/>
    </xf>
    <xf numFmtId="0" fontId="0" fillId="0" borderId="0" xfId="0" applyBorder="1" applyAlignment="1" applyProtection="1">
      <alignment horizontal="left"/>
    </xf>
    <xf numFmtId="0" fontId="0" fillId="0" borderId="91" xfId="0" applyBorder="1" applyAlignment="1" applyProtection="1">
      <alignment horizontal="center" vertical="center"/>
    </xf>
    <xf numFmtId="0" fontId="0" fillId="0" borderId="3" xfId="0" applyBorder="1" applyAlignment="1" applyProtection="1">
      <alignment horizontal="center" vertical="center"/>
    </xf>
    <xf numFmtId="0" fontId="3" fillId="0" borderId="0" xfId="0" applyFont="1" applyAlignment="1" applyProtection="1">
      <alignment horizontal="left" vertical="top" wrapText="1"/>
    </xf>
    <xf numFmtId="0" fontId="3" fillId="0" borderId="95" xfId="0" applyFont="1" applyBorder="1" applyAlignment="1" applyProtection="1">
      <alignment horizontal="center"/>
    </xf>
    <xf numFmtId="0" fontId="3" fillId="0" borderId="96" xfId="0" applyFont="1" applyBorder="1" applyAlignment="1" applyProtection="1">
      <alignment horizontal="center"/>
    </xf>
    <xf numFmtId="0" fontId="3" fillId="0" borderId="97" xfId="0" applyFont="1" applyBorder="1" applyAlignment="1" applyProtection="1">
      <alignment horizontal="center"/>
    </xf>
    <xf numFmtId="4" fontId="1" fillId="0" borderId="41" xfId="0" applyNumberFormat="1" applyFont="1" applyBorder="1" applyAlignment="1" applyProtection="1">
      <alignment horizontal="center" vertical="center"/>
      <protection locked="0"/>
    </xf>
    <xf numFmtId="0" fontId="2" fillId="0" borderId="0" xfId="0" applyFont="1" applyBorder="1" applyAlignment="1" applyProtection="1">
      <alignment horizontal="left" vertical="top" wrapText="1"/>
    </xf>
    <xf numFmtId="4" fontId="0" fillId="0" borderId="83" xfId="0" applyNumberFormat="1" applyBorder="1" applyAlignment="1" applyProtection="1">
      <alignment horizontal="center" vertical="center"/>
    </xf>
    <xf numFmtId="0" fontId="0" fillId="0" borderId="81" xfId="0" applyBorder="1" applyAlignment="1" applyProtection="1">
      <alignment horizontal="center"/>
    </xf>
    <xf numFmtId="0" fontId="0" fillId="0" borderId="82" xfId="0" applyBorder="1" applyAlignment="1" applyProtection="1">
      <alignment horizontal="center"/>
    </xf>
    <xf numFmtId="0" fontId="0" fillId="0" borderId="84" xfId="0" applyBorder="1" applyAlignment="1" applyProtection="1">
      <alignment horizontal="center"/>
    </xf>
    <xf numFmtId="0" fontId="3" fillId="0" borderId="85" xfId="0" applyFont="1" applyBorder="1" applyAlignment="1" applyProtection="1">
      <alignment horizontal="center"/>
    </xf>
    <xf numFmtId="0" fontId="3" fillId="0" borderId="82" xfId="0" applyFont="1" applyBorder="1" applyAlignment="1" applyProtection="1">
      <alignment horizontal="center"/>
    </xf>
    <xf numFmtId="0" fontId="3" fillId="0" borderId="84" xfId="0" applyFont="1" applyBorder="1" applyAlignment="1" applyProtection="1">
      <alignment horizontal="center"/>
    </xf>
    <xf numFmtId="0" fontId="3" fillId="0" borderId="32" xfId="0" applyFont="1" applyBorder="1" applyAlignment="1" applyProtection="1">
      <alignment horizontal="center" vertical="center"/>
    </xf>
    <xf numFmtId="0" fontId="3" fillId="0" borderId="33" xfId="0" applyFont="1" applyBorder="1" applyAlignment="1" applyProtection="1">
      <alignment horizontal="center" vertical="center"/>
    </xf>
    <xf numFmtId="0" fontId="3" fillId="0" borderId="34" xfId="0" applyFont="1" applyBorder="1" applyAlignment="1" applyProtection="1">
      <alignment horizontal="center" vertical="center"/>
    </xf>
    <xf numFmtId="0" fontId="0" fillId="0" borderId="85" xfId="0" applyBorder="1" applyAlignment="1" applyProtection="1">
      <alignment horizontal="center" vertical="center"/>
    </xf>
    <xf numFmtId="0" fontId="0" fillId="0" borderId="5" xfId="0" applyBorder="1" applyAlignment="1" applyProtection="1">
      <alignment horizontal="center" vertical="center"/>
    </xf>
    <xf numFmtId="0" fontId="0" fillId="0" borderId="89" xfId="0" applyBorder="1" applyAlignment="1" applyProtection="1">
      <alignment horizontal="center" vertical="center"/>
    </xf>
    <xf numFmtId="4" fontId="3" fillId="0" borderId="71" xfId="0" applyNumberFormat="1" applyFont="1" applyBorder="1" applyAlignment="1" applyProtection="1">
      <alignment horizontal="center" vertical="center"/>
    </xf>
    <xf numFmtId="4" fontId="3" fillId="0" borderId="33" xfId="0" applyNumberFormat="1" applyFont="1" applyBorder="1" applyAlignment="1" applyProtection="1">
      <alignment horizontal="center" vertical="center"/>
    </xf>
    <xf numFmtId="4" fontId="3" fillId="0" borderId="34" xfId="0" applyNumberFormat="1" applyFont="1" applyBorder="1" applyAlignment="1" applyProtection="1">
      <alignment horizontal="center" vertical="center"/>
    </xf>
    <xf numFmtId="0" fontId="5" fillId="5" borderId="59" xfId="0" applyFont="1" applyFill="1" applyBorder="1" applyAlignment="1" applyProtection="1">
      <alignment horizontal="center" vertical="center" wrapText="1"/>
    </xf>
    <xf numFmtId="0" fontId="5" fillId="5" borderId="87" xfId="0" applyFont="1" applyFill="1" applyBorder="1" applyAlignment="1" applyProtection="1">
      <alignment horizontal="center" vertical="center" wrapText="1"/>
    </xf>
    <xf numFmtId="0" fontId="5" fillId="5" borderId="88" xfId="0" applyFont="1" applyFill="1" applyBorder="1" applyAlignment="1" applyProtection="1">
      <alignment horizontal="center" vertical="center" wrapText="1"/>
    </xf>
    <xf numFmtId="0" fontId="5" fillId="5" borderId="90" xfId="0" applyFont="1" applyFill="1" applyBorder="1" applyAlignment="1" applyProtection="1">
      <alignment horizontal="center" vertical="center" wrapText="1"/>
    </xf>
    <xf numFmtId="4" fontId="3" fillId="0" borderId="72" xfId="0" applyNumberFormat="1" applyFont="1" applyBorder="1" applyAlignment="1" applyProtection="1">
      <alignment horizontal="center" vertical="center"/>
    </xf>
    <xf numFmtId="0" fontId="3" fillId="0" borderId="51" xfId="0" applyFont="1" applyBorder="1" applyAlignment="1" applyProtection="1">
      <alignment horizontal="center"/>
    </xf>
    <xf numFmtId="0" fontId="3" fillId="0" borderId="4" xfId="0" applyFont="1" applyBorder="1" applyAlignment="1" applyProtection="1">
      <alignment horizontal="center"/>
    </xf>
    <xf numFmtId="0" fontId="3" fillId="0" borderId="52" xfId="0" applyFont="1" applyBorder="1" applyAlignment="1" applyProtection="1">
      <alignment horizontal="center"/>
    </xf>
    <xf numFmtId="0" fontId="0" fillId="0" borderId="41" xfId="0" applyBorder="1" applyAlignment="1" applyProtection="1">
      <alignment horizontal="center"/>
    </xf>
    <xf numFmtId="0" fontId="0" fillId="0" borderId="19" xfId="0" applyBorder="1" applyAlignment="1" applyProtection="1">
      <alignment horizontal="center"/>
    </xf>
    <xf numFmtId="0" fontId="0" fillId="0" borderId="44" xfId="0" applyBorder="1" applyAlignment="1" applyProtection="1">
      <alignment horizontal="center"/>
    </xf>
    <xf numFmtId="0" fontId="3" fillId="5" borderId="86" xfId="0" applyFont="1" applyFill="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0" fontId="3" fillId="5" borderId="25" xfId="0" applyFont="1" applyFill="1" applyBorder="1" applyAlignment="1" applyProtection="1">
      <alignment horizontal="center" vertical="center" wrapText="1"/>
    </xf>
    <xf numFmtId="0" fontId="3" fillId="5" borderId="87" xfId="0" applyFont="1" applyFill="1" applyBorder="1" applyAlignment="1" applyProtection="1">
      <alignment horizontal="center" vertical="center" wrapText="1"/>
    </xf>
    <xf numFmtId="0" fontId="3" fillId="5" borderId="88" xfId="0" applyFont="1" applyFill="1" applyBorder="1" applyAlignment="1" applyProtection="1">
      <alignment horizontal="center" vertical="center" wrapText="1"/>
    </xf>
    <xf numFmtId="0" fontId="3" fillId="5" borderId="90" xfId="0" applyFont="1" applyFill="1" applyBorder="1" applyAlignment="1" applyProtection="1">
      <alignment horizontal="center" vertical="center" wrapText="1"/>
    </xf>
    <xf numFmtId="0" fontId="3" fillId="5" borderId="60" xfId="0" applyFont="1" applyFill="1" applyBorder="1" applyAlignment="1" applyProtection="1">
      <alignment horizontal="center"/>
    </xf>
    <xf numFmtId="0" fontId="3" fillId="5" borderId="31" xfId="0" applyFont="1" applyFill="1" applyBorder="1" applyAlignment="1" applyProtection="1">
      <alignment horizontal="center"/>
    </xf>
    <xf numFmtId="0" fontId="3" fillId="5" borderId="61" xfId="0" applyFont="1" applyFill="1" applyBorder="1" applyAlignment="1" applyProtection="1">
      <alignment horizontal="center"/>
    </xf>
    <xf numFmtId="0" fontId="3" fillId="0" borderId="51" xfId="0" applyFont="1" applyBorder="1" applyAlignment="1" applyProtection="1">
      <alignment horizontal="center" vertical="center" wrapText="1"/>
    </xf>
    <xf numFmtId="0" fontId="3" fillId="0" borderId="104" xfId="0" applyFont="1" applyBorder="1" applyAlignment="1" applyProtection="1">
      <alignment horizontal="center"/>
    </xf>
    <xf numFmtId="0" fontId="3" fillId="0" borderId="3" xfId="0" applyFont="1" applyBorder="1" applyAlignment="1" applyProtection="1">
      <alignment horizontal="center"/>
    </xf>
    <xf numFmtId="0" fontId="3" fillId="0" borderId="75" xfId="0" applyFont="1" applyBorder="1" applyAlignment="1" applyProtection="1">
      <alignment horizontal="center"/>
    </xf>
    <xf numFmtId="14" fontId="31" fillId="0" borderId="7" xfId="0" applyNumberFormat="1" applyFont="1" applyBorder="1" applyAlignment="1" applyProtection="1">
      <alignment horizontal="center"/>
      <protection locked="0"/>
    </xf>
    <xf numFmtId="14" fontId="31" fillId="0" borderId="8" xfId="0" applyNumberFormat="1" applyFont="1" applyBorder="1" applyAlignment="1" applyProtection="1">
      <alignment horizontal="center"/>
      <protection locked="0"/>
    </xf>
    <xf numFmtId="14" fontId="31" fillId="0" borderId="9" xfId="0" applyNumberFormat="1" applyFont="1" applyBorder="1" applyAlignment="1" applyProtection="1">
      <alignment horizontal="center"/>
      <protection locked="0"/>
    </xf>
    <xf numFmtId="14" fontId="31" fillId="0" borderId="7" xfId="0" applyNumberFormat="1" applyFont="1" applyBorder="1" applyAlignment="1" applyProtection="1">
      <alignment horizontal="center"/>
    </xf>
    <xf numFmtId="14" fontId="31" fillId="0" borderId="8" xfId="0" applyNumberFormat="1" applyFont="1" applyBorder="1" applyAlignment="1" applyProtection="1">
      <alignment horizontal="center"/>
    </xf>
    <xf numFmtId="14" fontId="31" fillId="0" borderId="9" xfId="0" applyNumberFormat="1" applyFont="1" applyBorder="1" applyAlignment="1" applyProtection="1">
      <alignment horizontal="center"/>
    </xf>
    <xf numFmtId="0" fontId="0" fillId="0" borderId="54" xfId="0" applyBorder="1" applyAlignment="1" applyProtection="1">
      <alignment horizontal="center"/>
    </xf>
    <xf numFmtId="0" fontId="19" fillId="0" borderId="71" xfId="0" applyFont="1" applyBorder="1" applyAlignment="1" applyProtection="1">
      <alignment horizontal="center" shrinkToFit="1"/>
    </xf>
    <xf numFmtId="0" fontId="19" fillId="0" borderId="33" xfId="0" applyFont="1" applyBorder="1" applyAlignment="1" applyProtection="1">
      <alignment horizontal="center" shrinkToFit="1"/>
    </xf>
    <xf numFmtId="0" fontId="19" fillId="0" borderId="72" xfId="0" applyFont="1" applyBorder="1" applyAlignment="1" applyProtection="1">
      <alignment horizontal="center" shrinkToFit="1"/>
    </xf>
    <xf numFmtId="0" fontId="0" fillId="0" borderId="19" xfId="0" applyBorder="1" applyAlignment="1" applyProtection="1">
      <alignment horizontal="left"/>
    </xf>
    <xf numFmtId="0" fontId="0" fillId="0" borderId="44" xfId="0" applyBorder="1" applyAlignment="1" applyProtection="1">
      <alignment horizontal="left"/>
    </xf>
    <xf numFmtId="14" fontId="2" fillId="0" borderId="22" xfId="0" applyNumberFormat="1" applyFont="1" applyBorder="1" applyAlignment="1" applyProtection="1">
      <alignment horizontal="center"/>
    </xf>
    <xf numFmtId="14" fontId="2" fillId="0" borderId="23" xfId="0" applyNumberFormat="1" applyFont="1" applyBorder="1" applyAlignment="1" applyProtection="1">
      <alignment horizontal="center"/>
    </xf>
    <xf numFmtId="14" fontId="2" fillId="0" borderId="24" xfId="0" applyNumberFormat="1" applyFont="1" applyBorder="1" applyAlignment="1" applyProtection="1">
      <alignment horizontal="center"/>
    </xf>
    <xf numFmtId="0" fontId="15" fillId="0" borderId="0" xfId="0" applyFont="1" applyBorder="1" applyAlignment="1" applyProtection="1">
      <alignment horizontal="left" shrinkToFit="1"/>
      <protection locked="0"/>
    </xf>
    <xf numFmtId="0" fontId="16" fillId="0" borderId="0" xfId="0" applyFont="1" applyBorder="1" applyAlignment="1" applyProtection="1">
      <alignment horizontal="left" shrinkToFit="1"/>
      <protection locked="0"/>
    </xf>
    <xf numFmtId="0" fontId="11" fillId="0" borderId="0" xfId="0" applyFont="1" applyBorder="1" applyAlignment="1" applyProtection="1">
      <alignment horizontal="center"/>
      <protection locked="0"/>
    </xf>
    <xf numFmtId="0" fontId="19" fillId="0" borderId="0" xfId="0" applyFont="1" applyBorder="1" applyAlignment="1" applyProtection="1">
      <alignment horizontal="right"/>
    </xf>
    <xf numFmtId="0" fontId="19" fillId="0" borderId="0" xfId="0" applyFont="1" applyBorder="1" applyAlignment="1" applyProtection="1">
      <alignment horizontal="center"/>
    </xf>
    <xf numFmtId="0" fontId="0" fillId="0" borderId="42" xfId="0" applyBorder="1" applyAlignment="1" applyProtection="1">
      <alignment horizontal="center"/>
      <protection locked="0"/>
    </xf>
    <xf numFmtId="0" fontId="43" fillId="0" borderId="58" xfId="0" applyFont="1" applyBorder="1" applyAlignment="1" applyProtection="1">
      <alignment horizontal="left" vertical="top" wrapText="1"/>
      <protection locked="0"/>
    </xf>
    <xf numFmtId="0" fontId="43" fillId="0" borderId="58" xfId="0" applyFont="1" applyBorder="1" applyAlignment="1" applyProtection="1">
      <alignment horizontal="left" vertical="top" wrapText="1"/>
    </xf>
    <xf numFmtId="0" fontId="26" fillId="0" borderId="0" xfId="0" applyFont="1" applyAlignment="1" applyProtection="1">
      <alignment horizontal="right"/>
    </xf>
    <xf numFmtId="0" fontId="26" fillId="0" borderId="5" xfId="0" applyFont="1" applyBorder="1" applyAlignment="1" applyProtection="1">
      <alignment horizontal="right"/>
    </xf>
    <xf numFmtId="10" fontId="4" fillId="0" borderId="0" xfId="0" applyNumberFormat="1" applyFont="1" applyBorder="1" applyAlignment="1" applyProtection="1">
      <alignment horizontal="left"/>
    </xf>
    <xf numFmtId="0" fontId="4" fillId="8" borderId="0" xfId="0" applyFont="1" applyFill="1" applyAlignment="1" applyProtection="1">
      <alignment horizontal="left" wrapText="1"/>
    </xf>
    <xf numFmtId="1" fontId="19" fillId="0" borderId="40" xfId="0" applyNumberFormat="1" applyFont="1" applyBorder="1" applyAlignment="1" applyProtection="1">
      <alignment horizontal="center"/>
    </xf>
    <xf numFmtId="1" fontId="19" fillId="0" borderId="16" xfId="0" applyNumberFormat="1" applyFont="1" applyBorder="1" applyAlignment="1" applyProtection="1">
      <alignment horizontal="center"/>
    </xf>
    <xf numFmtId="0" fontId="16" fillId="0" borderId="73" xfId="0" applyFont="1" applyBorder="1" applyAlignment="1" applyProtection="1">
      <alignment horizontal="left" shrinkToFit="1"/>
    </xf>
    <xf numFmtId="0" fontId="16" fillId="0" borderId="74" xfId="0" applyFont="1" applyBorder="1" applyAlignment="1" applyProtection="1">
      <alignment horizontal="left" shrinkToFit="1"/>
    </xf>
    <xf numFmtId="0" fontId="2" fillId="0" borderId="0" xfId="0" applyFont="1" applyAlignment="1" applyProtection="1">
      <alignment horizontal="justify" wrapText="1"/>
    </xf>
    <xf numFmtId="0" fontId="6" fillId="0" borderId="18" xfId="2" applyBorder="1" applyAlignment="1" applyProtection="1">
      <alignment horizontal="center" shrinkToFit="1"/>
      <protection locked="0"/>
    </xf>
    <xf numFmtId="0" fontId="0" fillId="0" borderId="20" xfId="0" applyBorder="1" applyAlignment="1" applyProtection="1">
      <alignment horizontal="center" shrinkToFit="1"/>
      <protection locked="0"/>
    </xf>
    <xf numFmtId="1" fontId="16" fillId="0" borderId="3" xfId="0" applyNumberFormat="1" applyFont="1" applyBorder="1" applyAlignment="1" applyProtection="1">
      <alignment horizontal="center"/>
    </xf>
    <xf numFmtId="1" fontId="16" fillId="0" borderId="75" xfId="0" applyNumberFormat="1" applyFont="1" applyBorder="1" applyAlignment="1" applyProtection="1">
      <alignment horizontal="center"/>
    </xf>
    <xf numFmtId="0" fontId="2" fillId="2" borderId="26" xfId="0" applyFont="1"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27" xfId="0" applyFill="1" applyBorder="1" applyAlignment="1" applyProtection="1">
      <alignment horizontal="left" vertical="top" wrapText="1"/>
      <protection locked="0"/>
    </xf>
    <xf numFmtId="0" fontId="0" fillId="2" borderId="21"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2" xfId="0" applyFill="1" applyBorder="1" applyAlignment="1" applyProtection="1">
      <alignment horizontal="left" vertical="top" wrapText="1"/>
      <protection locked="0"/>
    </xf>
    <xf numFmtId="0" fontId="0" fillId="2" borderId="28" xfId="0" applyFill="1" applyBorder="1" applyAlignment="1" applyProtection="1">
      <alignment horizontal="left" vertical="top" wrapText="1"/>
      <protection locked="0"/>
    </xf>
    <xf numFmtId="0" fontId="0" fillId="2" borderId="8" xfId="0" applyFill="1" applyBorder="1" applyAlignment="1" applyProtection="1">
      <alignment horizontal="left" vertical="top" wrapText="1"/>
      <protection locked="0"/>
    </xf>
    <xf numFmtId="0" fontId="0" fillId="2" borderId="29" xfId="0" applyFill="1" applyBorder="1" applyAlignment="1" applyProtection="1">
      <alignment horizontal="left" vertical="top" wrapText="1"/>
      <protection locked="0"/>
    </xf>
    <xf numFmtId="0" fontId="12" fillId="0" borderId="31" xfId="0" applyFont="1" applyBorder="1" applyAlignment="1" applyProtection="1">
      <alignment horizontal="left" vertical="center" wrapText="1"/>
    </xf>
    <xf numFmtId="0" fontId="32" fillId="0" borderId="18" xfId="2" applyFont="1" applyBorder="1" applyAlignment="1" applyProtection="1">
      <alignment horizontal="center" shrinkToFit="1"/>
      <protection locked="0"/>
    </xf>
    <xf numFmtId="0" fontId="6" fillId="0" borderId="21" xfId="2" applyBorder="1" applyAlignment="1" applyProtection="1">
      <alignment horizontal="center"/>
      <protection locked="0"/>
    </xf>
    <xf numFmtId="0" fontId="0" fillId="0" borderId="0" xfId="0" applyBorder="1" applyAlignment="1" applyProtection="1">
      <alignment horizontal="center"/>
      <protection locked="0"/>
    </xf>
    <xf numFmtId="0" fontId="27" fillId="0" borderId="4" xfId="0" applyFont="1" applyBorder="1" applyAlignment="1" applyProtection="1">
      <alignment horizontal="left" wrapText="1"/>
    </xf>
    <xf numFmtId="0" fontId="20" fillId="0" borderId="31" xfId="0" applyFont="1" applyBorder="1" applyAlignment="1" applyProtection="1">
      <alignment horizontal="left" vertical="center" wrapText="1"/>
    </xf>
    <xf numFmtId="0" fontId="3" fillId="6" borderId="0" xfId="3" applyFont="1" applyFill="1" applyAlignment="1">
      <alignment horizontal="left" wrapText="1"/>
    </xf>
    <xf numFmtId="0" fontId="36" fillId="9" borderId="0" xfId="3" applyFont="1" applyFill="1" applyBorder="1" applyAlignment="1">
      <alignment horizontal="center" vertical="center" wrapText="1"/>
    </xf>
  </cellXfs>
  <cellStyles count="4">
    <cellStyle name="Euro" xfId="1"/>
    <cellStyle name="Hipervínculo" xfId="2" builtinId="8"/>
    <cellStyle name="Normal" xfId="0" builtinId="0"/>
    <cellStyle name="Normal 2" xfId="3"/>
  </cellStyles>
  <dxfs count="3">
    <dxf>
      <font>
        <b/>
        <i val="0"/>
        <condense val="0"/>
        <extend val="0"/>
        <color indexed="10"/>
      </font>
    </dxf>
    <dxf>
      <font>
        <condense val="0"/>
        <extend val="0"/>
        <color indexed="10"/>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163830</xdr:colOff>
      <xdr:row>5</xdr:row>
      <xdr:rowOff>43815</xdr:rowOff>
    </xdr:from>
    <xdr:to>
      <xdr:col>24</xdr:col>
      <xdr:colOff>156210</xdr:colOff>
      <xdr:row>11</xdr:row>
      <xdr:rowOff>85754</xdr:rowOff>
    </xdr:to>
    <xdr:sp macro="" textlink="">
      <xdr:nvSpPr>
        <xdr:cNvPr id="1249" name="Text Box 225">
          <a:extLst>
            <a:ext uri="{FF2B5EF4-FFF2-40B4-BE49-F238E27FC236}">
              <a16:creationId xmlns:a16="http://schemas.microsoft.com/office/drawing/2014/main" id="{4EFEAAEE-3C68-4CB5-8213-52D8B351D67C}"/>
            </a:ext>
          </a:extLst>
        </xdr:cNvPr>
        <xdr:cNvSpPr txBox="1">
          <a:spLocks noChangeArrowheads="1"/>
        </xdr:cNvSpPr>
      </xdr:nvSpPr>
      <xdr:spPr bwMode="auto">
        <a:xfrm>
          <a:off x="2335530" y="853440"/>
          <a:ext cx="2164080" cy="1261139"/>
        </a:xfrm>
        <a:prstGeom prst="rect">
          <a:avLst/>
        </a:prstGeom>
        <a:solidFill>
          <a:srgbClr val="FFFFFF"/>
        </a:solidFill>
        <a:ln w="6350">
          <a:solidFill>
            <a:srgbClr val="808080"/>
          </a:solidFill>
          <a:prstDash val="lgDash"/>
          <a:miter lim="800000"/>
          <a:headEnd/>
          <a:tailEnd/>
        </a:ln>
      </xdr:spPr>
      <xdr:txBody>
        <a:bodyPr vertOverflow="clip" wrap="square" lIns="0" tIns="576000" rIns="0" bIns="0" anchor="t" upright="1"/>
        <a:lstStyle/>
        <a:p>
          <a:pPr algn="ctr" rtl="0">
            <a:defRPr sz="1000"/>
          </a:pPr>
          <a:r>
            <a:rPr lang="es-ES" sz="600" b="0" i="0" u="none" strike="noStrike" baseline="0">
              <a:solidFill>
                <a:srgbClr val="808080"/>
              </a:solidFill>
              <a:latin typeface="Arial"/>
              <a:cs typeface="Arial"/>
            </a:rPr>
            <a:t>ESPACIO RESERVADO PARA EL REGISTRO</a:t>
          </a:r>
        </a:p>
        <a:p>
          <a:pPr algn="ctr" rtl="0">
            <a:defRPr sz="1000"/>
          </a:pPr>
          <a:r>
            <a:rPr lang="es-ES" sz="600" b="0" i="0" u="none" strike="noStrike" baseline="0">
              <a:solidFill>
                <a:srgbClr val="808080"/>
              </a:solidFill>
              <a:latin typeface="Arial"/>
              <a:cs typeface="Arial"/>
            </a:rPr>
            <a:t>DE LA C.A. DE CANTABRIA</a:t>
          </a:r>
        </a:p>
        <a:p>
          <a:pPr algn="ctr" rtl="0">
            <a:defRPr sz="1000"/>
          </a:pPr>
          <a:endParaRPr lang="es-ES" sz="600" b="0" i="0" u="none" strike="noStrike" baseline="0">
            <a:solidFill>
              <a:srgbClr val="808080"/>
            </a:solidFill>
            <a:latin typeface="Arial"/>
            <a:cs typeface="Arial"/>
          </a:endParaRPr>
        </a:p>
      </xdr:txBody>
    </xdr:sp>
    <xdr:clientData/>
  </xdr:twoCellAnchor>
  <xdr:twoCellAnchor>
    <xdr:from>
      <xdr:col>0</xdr:col>
      <xdr:colOff>68580</xdr:colOff>
      <xdr:row>0</xdr:row>
      <xdr:rowOff>60960</xdr:rowOff>
    </xdr:from>
    <xdr:to>
      <xdr:col>36</xdr:col>
      <xdr:colOff>792480</xdr:colOff>
      <xdr:row>5</xdr:row>
      <xdr:rowOff>22860</xdr:rowOff>
    </xdr:to>
    <xdr:pic>
      <xdr:nvPicPr>
        <xdr:cNvPr id="1707" name="Imagen 1">
          <a:extLst>
            <a:ext uri="{FF2B5EF4-FFF2-40B4-BE49-F238E27FC236}">
              <a16:creationId xmlns:a16="http://schemas.microsoft.com/office/drawing/2014/main" id="{64A9CBEA-FC7A-4E21-B611-6313E37682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 y="60960"/>
          <a:ext cx="730758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68580</xdr:colOff>
      <xdr:row>0</xdr:row>
      <xdr:rowOff>60960</xdr:rowOff>
    </xdr:from>
    <xdr:to>
      <xdr:col>36</xdr:col>
      <xdr:colOff>701040</xdr:colOff>
      <xdr:row>5</xdr:row>
      <xdr:rowOff>38100</xdr:rowOff>
    </xdr:to>
    <xdr:pic>
      <xdr:nvPicPr>
        <xdr:cNvPr id="25152" name="Imagen 1">
          <a:extLst>
            <a:ext uri="{FF2B5EF4-FFF2-40B4-BE49-F238E27FC236}">
              <a16:creationId xmlns:a16="http://schemas.microsoft.com/office/drawing/2014/main" id="{D14B6B94-518A-4C50-9DEB-99972DA4F0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580" y="60960"/>
          <a:ext cx="7322820" cy="815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epe.es/contenidos/personas/formacion/certificados_de_profesionalidad/familias_profesionales.html" TargetMode="External"/><Relationship Id="rId1" Type="http://schemas.openxmlformats.org/officeDocument/2006/relationships/hyperlink" Target="http://www.sepe.es/contenidos/personas/formacion/certificados_de_profesionalidad/familias_profesionales.html"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
  <dimension ref="A1:AM91"/>
  <sheetViews>
    <sheetView showGridLines="0" tabSelected="1" view="pageBreakPreview" zoomScaleNormal="100" zoomScaleSheetLayoutView="100" workbookViewId="0">
      <selection activeCell="G66" sqref="G66"/>
    </sheetView>
  </sheetViews>
  <sheetFormatPr baseColWidth="10" defaultRowHeight="12.75" x14ac:dyDescent="0.2"/>
  <cols>
    <col min="1" max="36" width="2.7109375" customWidth="1"/>
    <col min="37" max="37" width="11.7109375" customWidth="1"/>
    <col min="38" max="39" width="12.7109375" hidden="1" customWidth="1"/>
  </cols>
  <sheetData>
    <row r="1" spans="1:37" x14ac:dyDescent="0.2">
      <c r="A1" s="248"/>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row>
    <row r="2" spans="1:37" x14ac:dyDescent="0.2">
      <c r="A2" s="248"/>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row>
    <row r="3" spans="1:37"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row>
    <row r="4" spans="1:37" x14ac:dyDescent="0.2">
      <c r="A4" s="248"/>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row>
    <row r="5" spans="1:37" x14ac:dyDescent="0.2">
      <c r="A5" s="248"/>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row>
    <row r="6" spans="1:37" ht="9.9499999999999993" customHeight="1" x14ac:dyDescent="0.2">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row>
    <row r="7" spans="1:37" ht="0.6" customHeight="1" x14ac:dyDescent="0.2">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row>
    <row r="8" spans="1:37" hidden="1" x14ac:dyDescent="0.2">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row>
    <row r="9" spans="1:37" ht="24" customHeight="1" x14ac:dyDescent="0.2"/>
    <row r="10" spans="1:37" ht="46.5" customHeight="1" x14ac:dyDescent="0.2"/>
    <row r="11" spans="1:37" ht="15.75" x14ac:dyDescent="0.25">
      <c r="A11" s="264" t="s">
        <v>0</v>
      </c>
      <c r="B11" s="265"/>
      <c r="C11" s="265"/>
      <c r="D11" s="265"/>
      <c r="E11" s="265"/>
      <c r="F11" s="266"/>
      <c r="AA11" s="7"/>
      <c r="AB11" s="7"/>
      <c r="AC11" s="7"/>
      <c r="AD11" s="14" t="s">
        <v>18</v>
      </c>
      <c r="AG11" s="267"/>
      <c r="AH11" s="268"/>
      <c r="AI11" s="268"/>
      <c r="AJ11" s="268"/>
      <c r="AK11" s="269"/>
    </row>
    <row r="12" spans="1:37" ht="9" customHeight="1" x14ac:dyDescent="0.2">
      <c r="AJ12" s="1"/>
    </row>
    <row r="13" spans="1:37" ht="10.5" customHeight="1" x14ac:dyDescent="0.2">
      <c r="A13" s="196" t="s">
        <v>132</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8"/>
    </row>
    <row r="14" spans="1:37" ht="10.5" customHeight="1" x14ac:dyDescent="0.2">
      <c r="A14" s="199"/>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1"/>
    </row>
    <row r="15" spans="1:37" ht="10.5" customHeight="1" x14ac:dyDescent="0.2">
      <c r="A15" s="199"/>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1"/>
    </row>
    <row r="16" spans="1:37" ht="10.5" customHeight="1" x14ac:dyDescent="0.2">
      <c r="A16" s="202"/>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4"/>
    </row>
    <row r="17" spans="1:37" ht="5.25" customHeight="1" x14ac:dyDescent="0.2"/>
    <row r="18" spans="1:37" x14ac:dyDescent="0.2">
      <c r="A18" s="14" t="s">
        <v>90</v>
      </c>
      <c r="B18" s="14"/>
      <c r="C18" s="252">
        <f>'anexo 2'!H51</f>
        <v>0</v>
      </c>
      <c r="D18" s="253"/>
      <c r="E18" s="253"/>
      <c r="F18" s="253"/>
      <c r="G18" s="253"/>
      <c r="H18" s="253"/>
      <c r="I18" s="253"/>
      <c r="J18" s="253"/>
      <c r="K18" s="253"/>
      <c r="L18" s="253"/>
      <c r="M18" s="253"/>
      <c r="N18" s="253"/>
      <c r="O18" s="253"/>
      <c r="P18" s="253"/>
      <c r="Q18" s="253"/>
      <c r="R18" s="253"/>
      <c r="S18" s="253"/>
      <c r="T18" s="253"/>
      <c r="U18" s="253"/>
      <c r="V18" s="253"/>
      <c r="W18" s="253"/>
      <c r="X18" s="253"/>
      <c r="Y18" s="254"/>
      <c r="Z18" s="15" t="s">
        <v>2</v>
      </c>
      <c r="AA18" s="15"/>
      <c r="AB18" s="15"/>
      <c r="AC18" s="255">
        <f>'anexo 2'!AB51</f>
        <v>0</v>
      </c>
      <c r="AD18" s="256"/>
      <c r="AE18" s="256"/>
      <c r="AF18" s="256"/>
      <c r="AG18" s="256"/>
      <c r="AH18" s="256"/>
      <c r="AI18" s="256"/>
      <c r="AJ18" s="256"/>
      <c r="AK18" s="257"/>
    </row>
    <row r="19" spans="1:37" ht="6.75" customHeight="1" x14ac:dyDescent="0.2">
      <c r="A19" s="14"/>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row>
    <row r="20" spans="1:37" x14ac:dyDescent="0.2">
      <c r="A20" s="16" t="s">
        <v>1</v>
      </c>
      <c r="B20" s="16"/>
      <c r="C20" s="15"/>
      <c r="D20" s="15"/>
      <c r="E20" s="17"/>
      <c r="F20" s="249">
        <f>'anexo 2'!G40</f>
        <v>0</v>
      </c>
      <c r="G20" s="250"/>
      <c r="H20" s="250"/>
      <c r="I20" s="250"/>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1"/>
    </row>
    <row r="21" spans="1:37" ht="6.75" customHeight="1" x14ac:dyDescent="0.2">
      <c r="A21" s="14"/>
      <c r="B21" s="14"/>
      <c r="C21" s="14"/>
      <c r="D21" s="14"/>
      <c r="E21" s="14"/>
      <c r="F21" s="14"/>
      <c r="G21" s="14"/>
      <c r="H21" s="14"/>
      <c r="I21" s="14"/>
      <c r="J21" s="14"/>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row>
    <row r="22" spans="1:37" x14ac:dyDescent="0.2">
      <c r="A22" s="14" t="s">
        <v>3</v>
      </c>
      <c r="B22" s="14"/>
      <c r="C22" s="14"/>
      <c r="D22" s="14"/>
      <c r="E22" s="14"/>
      <c r="F22" s="14"/>
      <c r="G22" s="166">
        <f>'anexo 2'!H43</f>
        <v>0</v>
      </c>
      <c r="H22" s="167"/>
      <c r="I22" s="167"/>
      <c r="J22" s="168"/>
      <c r="K22" s="14" t="s">
        <v>14</v>
      </c>
      <c r="L22" s="14"/>
      <c r="M22" s="14"/>
      <c r="N22" s="14"/>
      <c r="O22" s="14"/>
      <c r="P22" s="14"/>
      <c r="Q22" s="258">
        <f>'anexo 2'!Q43</f>
        <v>0</v>
      </c>
      <c r="R22" s="259"/>
      <c r="S22" s="259"/>
      <c r="T22" s="259"/>
      <c r="U22" s="259"/>
      <c r="V22" s="259"/>
      <c r="W22" s="259"/>
      <c r="X22" s="259"/>
      <c r="Y22" s="259"/>
      <c r="Z22" s="259"/>
      <c r="AA22" s="259"/>
      <c r="AB22" s="259"/>
      <c r="AC22" s="259"/>
      <c r="AD22" s="259"/>
      <c r="AE22" s="259"/>
      <c r="AF22" s="259"/>
      <c r="AG22" s="259"/>
      <c r="AH22" s="259"/>
      <c r="AI22" s="259"/>
      <c r="AJ22" s="259"/>
      <c r="AK22" s="260"/>
    </row>
    <row r="23" spans="1:37" ht="7.5" customHeight="1"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row>
    <row r="24" spans="1:37" x14ac:dyDescent="0.2">
      <c r="A24" s="14" t="s">
        <v>4</v>
      </c>
      <c r="B24" s="14"/>
      <c r="C24" s="166">
        <f>'anexo 2'!C45</f>
        <v>0</v>
      </c>
      <c r="D24" s="167"/>
      <c r="E24" s="167"/>
      <c r="F24" s="167"/>
      <c r="G24" s="168"/>
      <c r="H24" s="14" t="s">
        <v>15</v>
      </c>
      <c r="I24" s="14"/>
      <c r="J24" s="14"/>
      <c r="K24" s="14"/>
      <c r="L24" s="261">
        <f>'anexo 2'!L45</f>
        <v>0</v>
      </c>
      <c r="M24" s="262"/>
      <c r="N24" s="262"/>
      <c r="O24" s="262"/>
      <c r="P24" s="262"/>
      <c r="Q24" s="262"/>
      <c r="R24" s="262"/>
      <c r="S24" s="262"/>
      <c r="T24" s="262"/>
      <c r="U24" s="262"/>
      <c r="V24" s="262"/>
      <c r="W24" s="262"/>
      <c r="X24" s="262"/>
      <c r="Y24" s="263"/>
      <c r="Z24" s="18" t="s">
        <v>5</v>
      </c>
      <c r="AA24" s="18"/>
      <c r="AB24" s="18"/>
      <c r="AC24" s="18"/>
      <c r="AD24" s="18"/>
      <c r="AE24" s="249" t="s">
        <v>6</v>
      </c>
      <c r="AF24" s="250"/>
      <c r="AG24" s="250"/>
      <c r="AH24" s="250"/>
      <c r="AI24" s="250"/>
      <c r="AJ24" s="250"/>
      <c r="AK24" s="251"/>
    </row>
    <row r="25" spans="1:37" ht="7.5" customHeight="1" x14ac:dyDescent="0.2">
      <c r="A25" s="14"/>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row>
    <row r="26" spans="1:37" x14ac:dyDescent="0.2">
      <c r="A26" s="14" t="s">
        <v>7</v>
      </c>
      <c r="B26" s="14"/>
      <c r="C26" s="234">
        <f>'anexo 2'!C47</f>
        <v>0</v>
      </c>
      <c r="D26" s="235"/>
      <c r="E26" s="235"/>
      <c r="F26" s="235"/>
      <c r="G26" s="235"/>
      <c r="H26" s="236"/>
      <c r="I26" s="14"/>
      <c r="J26" s="14" t="s">
        <v>16</v>
      </c>
      <c r="K26" s="14"/>
      <c r="L26" s="234">
        <f>'anexo 2'!L47</f>
        <v>0</v>
      </c>
      <c r="M26" s="235"/>
      <c r="N26" s="235"/>
      <c r="O26" s="235"/>
      <c r="P26" s="235"/>
      <c r="Q26" s="236"/>
      <c r="R26" s="14"/>
      <c r="S26" s="14"/>
      <c r="T26" s="14" t="s">
        <v>8</v>
      </c>
      <c r="U26" s="14"/>
      <c r="V26" s="14"/>
      <c r="W26" s="241">
        <f>'anexo 2'!W47</f>
        <v>0</v>
      </c>
      <c r="X26" s="242"/>
      <c r="Y26" s="242"/>
      <c r="Z26" s="242"/>
      <c r="AA26" s="242"/>
      <c r="AB26" s="242"/>
      <c r="AC26" s="242"/>
      <c r="AD26" s="242"/>
      <c r="AE26" s="242"/>
      <c r="AF26" s="242"/>
      <c r="AG26" s="242"/>
      <c r="AH26" s="242"/>
      <c r="AI26" s="242"/>
      <c r="AJ26" s="242"/>
      <c r="AK26" s="243"/>
    </row>
    <row r="27" spans="1:37" ht="7.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row>
    <row r="28" spans="1:37" x14ac:dyDescent="0.2">
      <c r="A28" s="14" t="s">
        <v>9</v>
      </c>
      <c r="B28" s="14"/>
      <c r="C28" s="14"/>
      <c r="D28" s="14"/>
      <c r="E28" s="241">
        <f>'anexo 2'!E49</f>
        <v>0</v>
      </c>
      <c r="F28" s="242"/>
      <c r="G28" s="242"/>
      <c r="H28" s="242"/>
      <c r="I28" s="242"/>
      <c r="J28" s="242"/>
      <c r="K28" s="242"/>
      <c r="L28" s="242"/>
      <c r="M28" s="243"/>
      <c r="N28" s="14" t="s">
        <v>91</v>
      </c>
      <c r="O28" s="14"/>
      <c r="P28" s="14"/>
      <c r="Q28" s="14"/>
      <c r="R28" s="14"/>
      <c r="S28" s="14"/>
      <c r="T28" s="238">
        <f>'anexo 2'!T49</f>
        <v>0</v>
      </c>
      <c r="U28" s="239"/>
      <c r="V28" s="239"/>
      <c r="W28" s="239"/>
      <c r="X28" s="239"/>
      <c r="Y28" s="239"/>
      <c r="Z28" s="239"/>
      <c r="AA28" s="239"/>
      <c r="AB28" s="239"/>
      <c r="AC28" s="240"/>
      <c r="AD28" s="19" t="s">
        <v>92</v>
      </c>
      <c r="AE28" s="238">
        <f>'anexo 2'!AE49</f>
        <v>0</v>
      </c>
      <c r="AF28" s="239"/>
      <c r="AG28" s="239"/>
      <c r="AH28" s="239"/>
      <c r="AI28" s="239"/>
      <c r="AJ28" s="239"/>
      <c r="AK28" s="240"/>
    </row>
    <row r="29" spans="1:37" ht="11.25" customHeight="1" x14ac:dyDescent="0.2"/>
    <row r="30" spans="1:37" ht="24.75" customHeight="1" x14ac:dyDescent="0.2">
      <c r="A30" s="237" t="s">
        <v>946</v>
      </c>
      <c r="B30" s="237"/>
      <c r="C30" s="237"/>
      <c r="D30" s="237"/>
      <c r="E30" s="237"/>
      <c r="F30" s="237"/>
      <c r="G30" s="237"/>
      <c r="H30" s="237"/>
      <c r="I30" s="237"/>
      <c r="J30" s="237"/>
      <c r="K30" s="237"/>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37"/>
      <c r="AI30" s="237"/>
      <c r="AJ30" s="237"/>
      <c r="AK30" s="237"/>
    </row>
    <row r="31" spans="1:37" x14ac:dyDescent="0.2">
      <c r="A31" s="237"/>
      <c r="B31" s="237"/>
      <c r="C31" s="237"/>
      <c r="D31" s="237"/>
      <c r="E31" s="237"/>
      <c r="F31" s="237"/>
      <c r="G31" s="237"/>
      <c r="H31" s="237"/>
      <c r="I31" s="237"/>
      <c r="J31" s="237"/>
      <c r="K31" s="237"/>
      <c r="L31" s="237"/>
      <c r="M31" s="237"/>
      <c r="N31" s="237"/>
      <c r="O31" s="237"/>
      <c r="P31" s="237"/>
      <c r="Q31" s="237"/>
      <c r="R31" s="237"/>
      <c r="S31" s="237"/>
      <c r="T31" s="237"/>
      <c r="U31" s="237"/>
      <c r="V31" s="237"/>
      <c r="W31" s="237"/>
      <c r="X31" s="237"/>
      <c r="Y31" s="237"/>
      <c r="Z31" s="237"/>
      <c r="AA31" s="237"/>
      <c r="AB31" s="237"/>
      <c r="AC31" s="237"/>
      <c r="AD31" s="237"/>
      <c r="AE31" s="237"/>
      <c r="AF31" s="237"/>
      <c r="AG31" s="237"/>
      <c r="AH31" s="237"/>
      <c r="AI31" s="237"/>
      <c r="AJ31" s="237"/>
      <c r="AK31" s="237"/>
    </row>
    <row r="32" spans="1:37" ht="7.5" customHeight="1" x14ac:dyDescent="0.2">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row>
    <row r="33" spans="1:37" x14ac:dyDescent="0.2">
      <c r="A33" s="20" t="s">
        <v>129</v>
      </c>
      <c r="B33" s="14"/>
      <c r="C33" s="14"/>
      <c r="D33" s="14"/>
      <c r="E33" s="14"/>
      <c r="F33" s="14"/>
      <c r="G33" s="14"/>
      <c r="H33" s="14"/>
      <c r="I33" s="14"/>
      <c r="J33" s="14"/>
      <c r="K33" s="14"/>
      <c r="L33" s="14"/>
      <c r="M33" s="14" t="s">
        <v>10</v>
      </c>
      <c r="N33" s="14"/>
      <c r="O33" s="14"/>
      <c r="P33" s="14"/>
      <c r="Q33" s="14"/>
      <c r="R33" s="14"/>
      <c r="S33" s="14"/>
      <c r="T33" s="30" t="str">
        <f>'anexo 2'!H59</f>
        <v>X</v>
      </c>
      <c r="U33" s="14"/>
      <c r="V33" s="14"/>
      <c r="W33" s="14"/>
      <c r="X33" s="14"/>
      <c r="Y33" s="14" t="s">
        <v>81</v>
      </c>
      <c r="Z33" s="14"/>
      <c r="AA33" s="14"/>
      <c r="AB33" s="14"/>
      <c r="AC33" s="14"/>
      <c r="AD33" s="14"/>
      <c r="AE33" s="14"/>
      <c r="AF33" s="35">
        <f>'anexo 2'!W59</f>
        <v>0</v>
      </c>
      <c r="AG33" s="14"/>
      <c r="AH33" s="14"/>
      <c r="AI33" s="14"/>
      <c r="AJ33" s="14"/>
      <c r="AK33" s="14"/>
    </row>
    <row r="34" spans="1:37" ht="8.25" customHeight="1" x14ac:dyDescent="0.2">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row>
    <row r="35" spans="1:37" x14ac:dyDescent="0.2">
      <c r="A35" s="14" t="s">
        <v>11</v>
      </c>
      <c r="B35" s="14"/>
      <c r="C35" s="14"/>
      <c r="D35" s="14"/>
      <c r="E35" s="14"/>
      <c r="F35" s="14"/>
      <c r="G35" s="14"/>
      <c r="H35" s="14"/>
      <c r="I35" s="208">
        <f>'anexo 2'!G61</f>
        <v>0</v>
      </c>
      <c r="J35" s="209"/>
      <c r="K35" s="209"/>
      <c r="L35" s="209"/>
      <c r="M35" s="209"/>
      <c r="N35" s="209"/>
      <c r="O35" s="209"/>
      <c r="P35" s="209"/>
      <c r="Q35" s="209"/>
      <c r="R35" s="209"/>
      <c r="S35" s="209"/>
      <c r="T35" s="209"/>
      <c r="U35" s="209"/>
      <c r="V35" s="209"/>
      <c r="W35" s="209"/>
      <c r="X35" s="209"/>
      <c r="Y35" s="209"/>
      <c r="Z35" s="209"/>
      <c r="AA35" s="209"/>
      <c r="AB35" s="209"/>
      <c r="AC35" s="209"/>
      <c r="AD35" s="209"/>
      <c r="AE35" s="209"/>
      <c r="AF35" s="209"/>
      <c r="AG35" s="209"/>
      <c r="AH35" s="209"/>
      <c r="AI35" s="209"/>
      <c r="AJ35" s="209"/>
      <c r="AK35" s="210"/>
    </row>
    <row r="36" spans="1:37" ht="9.75" customHeight="1" x14ac:dyDescent="0.2">
      <c r="A36" s="14"/>
      <c r="B36" s="14"/>
      <c r="C36" s="14"/>
      <c r="D36" s="14"/>
      <c r="E36" s="14"/>
      <c r="F36" s="14"/>
      <c r="G36" s="14"/>
      <c r="H36" s="14"/>
      <c r="I36" s="211"/>
      <c r="J36" s="212"/>
      <c r="K36" s="212"/>
      <c r="L36" s="212"/>
      <c r="M36" s="212"/>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3"/>
    </row>
    <row r="37" spans="1:37" x14ac:dyDescent="0.2">
      <c r="A37" s="14" t="s">
        <v>12</v>
      </c>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row>
    <row r="38" spans="1:37" ht="6.75" customHeight="1" x14ac:dyDescent="0.2">
      <c r="A38" s="14"/>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row>
    <row r="39" spans="1:37" x14ac:dyDescent="0.2">
      <c r="A39" s="214">
        <f>'anexo 2'!A75</f>
        <v>0</v>
      </c>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5"/>
      <c r="AK39" s="216"/>
    </row>
    <row r="40" spans="1:37" x14ac:dyDescent="0.2">
      <c r="A40" s="217"/>
      <c r="B40" s="218"/>
      <c r="C40" s="218"/>
      <c r="D40" s="218"/>
      <c r="E40" s="218"/>
      <c r="F40" s="218"/>
      <c r="G40" s="218"/>
      <c r="H40" s="218"/>
      <c r="I40" s="218"/>
      <c r="J40" s="218"/>
      <c r="K40" s="218"/>
      <c r="L40" s="218"/>
      <c r="M40" s="218"/>
      <c r="N40" s="218"/>
      <c r="O40" s="218"/>
      <c r="P40" s="218"/>
      <c r="Q40" s="218"/>
      <c r="R40" s="218"/>
      <c r="S40" s="218"/>
      <c r="T40" s="218"/>
      <c r="U40" s="218"/>
      <c r="V40" s="218"/>
      <c r="W40" s="218"/>
      <c r="X40" s="218"/>
      <c r="Y40" s="218"/>
      <c r="Z40" s="218"/>
      <c r="AA40" s="218"/>
      <c r="AB40" s="218"/>
      <c r="AC40" s="218"/>
      <c r="AD40" s="218"/>
      <c r="AE40" s="218"/>
      <c r="AF40" s="218"/>
      <c r="AG40" s="218"/>
      <c r="AH40" s="218"/>
      <c r="AI40" s="218"/>
      <c r="AJ40" s="218"/>
      <c r="AK40" s="219"/>
    </row>
    <row r="41" spans="1:37" x14ac:dyDescent="0.2">
      <c r="A41" s="220"/>
      <c r="B41" s="221"/>
      <c r="C41" s="221"/>
      <c r="D41" s="221"/>
      <c r="E41" s="221"/>
      <c r="F41" s="221"/>
      <c r="G41" s="221"/>
      <c r="H41" s="221"/>
      <c r="I41" s="221"/>
      <c r="J41" s="221"/>
      <c r="K41" s="221"/>
      <c r="L41" s="221"/>
      <c r="M41" s="221"/>
      <c r="N41" s="221"/>
      <c r="O41" s="221"/>
      <c r="P41" s="221"/>
      <c r="Q41" s="221"/>
      <c r="R41" s="221"/>
      <c r="S41" s="221"/>
      <c r="T41" s="221"/>
      <c r="U41" s="221"/>
      <c r="V41" s="221"/>
      <c r="W41" s="221"/>
      <c r="X41" s="221"/>
      <c r="Y41" s="221"/>
      <c r="Z41" s="221"/>
      <c r="AA41" s="221"/>
      <c r="AB41" s="221"/>
      <c r="AC41" s="221"/>
      <c r="AD41" s="221"/>
      <c r="AE41" s="221"/>
      <c r="AF41" s="221"/>
      <c r="AG41" s="221"/>
      <c r="AH41" s="221"/>
      <c r="AI41" s="221"/>
      <c r="AJ41" s="221"/>
      <c r="AK41" s="222"/>
    </row>
    <row r="42" spans="1:37" ht="4.5" customHeight="1" x14ac:dyDescent="0.2">
      <c r="A42" s="29"/>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row>
    <row r="43" spans="1:37" x14ac:dyDescent="0.2">
      <c r="A43" s="16" t="s">
        <v>113</v>
      </c>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row>
    <row r="44" spans="1:37" ht="3" customHeight="1" x14ac:dyDescent="0.2"/>
    <row r="45" spans="1:37" ht="12.75" customHeight="1" x14ac:dyDescent="0.2">
      <c r="A45" s="244" t="s">
        <v>114</v>
      </c>
      <c r="B45" s="244"/>
      <c r="C45" s="244"/>
      <c r="D45" s="244"/>
      <c r="E45" s="244"/>
      <c r="F45" s="244"/>
      <c r="G45" s="244"/>
      <c r="H45" s="244"/>
      <c r="I45" s="244"/>
      <c r="J45" s="244"/>
      <c r="K45" s="244"/>
      <c r="L45" s="244"/>
      <c r="M45" s="244"/>
      <c r="N45" s="244"/>
      <c r="O45" s="244"/>
      <c r="P45" s="244"/>
      <c r="Q45" s="244"/>
      <c r="R45" s="244"/>
      <c r="S45" s="244" t="s">
        <v>115</v>
      </c>
      <c r="T45" s="244"/>
      <c r="U45" s="244"/>
      <c r="V45" s="244"/>
      <c r="W45" s="244"/>
      <c r="X45" s="244"/>
      <c r="Y45" s="244"/>
      <c r="Z45" s="244"/>
      <c r="AA45" s="245" t="s">
        <v>17</v>
      </c>
      <c r="AB45" s="245"/>
      <c r="AC45" s="245"/>
      <c r="AD45" s="245"/>
      <c r="AE45" s="245"/>
      <c r="AF45" s="245"/>
      <c r="AG45" s="245"/>
      <c r="AH45" s="245" t="s">
        <v>126</v>
      </c>
      <c r="AI45" s="245"/>
      <c r="AJ45" s="245"/>
      <c r="AK45" s="245"/>
    </row>
    <row r="46" spans="1:37" x14ac:dyDescent="0.2">
      <c r="A46" s="227">
        <f>'anexo 2'!A111</f>
        <v>0</v>
      </c>
      <c r="B46" s="228"/>
      <c r="C46" s="228"/>
      <c r="D46" s="228"/>
      <c r="E46" s="228"/>
      <c r="F46" s="228"/>
      <c r="G46" s="228"/>
      <c r="H46" s="228"/>
      <c r="I46" s="228"/>
      <c r="J46" s="228"/>
      <c r="K46" s="228"/>
      <c r="L46" s="228"/>
      <c r="M46" s="228"/>
      <c r="N46" s="228"/>
      <c r="O46" s="228"/>
      <c r="P46" s="228"/>
      <c r="Q46" s="228"/>
      <c r="R46" s="229"/>
      <c r="S46" s="207">
        <f>'anexo 2'!S111:Z111</f>
        <v>0</v>
      </c>
      <c r="T46" s="207"/>
      <c r="U46" s="207"/>
      <c r="V46" s="207"/>
      <c r="W46" s="207"/>
      <c r="X46" s="207"/>
      <c r="Y46" s="207"/>
      <c r="Z46" s="207"/>
      <c r="AA46" s="207">
        <f>'anexo 2'!AA111:AG111</f>
        <v>12</v>
      </c>
      <c r="AB46" s="207"/>
      <c r="AC46" s="207"/>
      <c r="AD46" s="207"/>
      <c r="AE46" s="207"/>
      <c r="AF46" s="207"/>
      <c r="AG46" s="207"/>
      <c r="AH46" s="207">
        <f>'anexo 2'!AH111:AK111</f>
        <v>0</v>
      </c>
      <c r="AI46" s="207"/>
      <c r="AJ46" s="207"/>
      <c r="AK46" s="207"/>
    </row>
    <row r="47" spans="1:37" x14ac:dyDescent="0.2">
      <c r="A47" s="227">
        <f>'anexo 2'!A112</f>
        <v>0</v>
      </c>
      <c r="B47" s="228"/>
      <c r="C47" s="228"/>
      <c r="D47" s="228"/>
      <c r="E47" s="228"/>
      <c r="F47" s="228"/>
      <c r="G47" s="228"/>
      <c r="H47" s="228"/>
      <c r="I47" s="228"/>
      <c r="J47" s="228"/>
      <c r="K47" s="228"/>
      <c r="L47" s="228"/>
      <c r="M47" s="228"/>
      <c r="N47" s="228"/>
      <c r="O47" s="228"/>
      <c r="P47" s="228"/>
      <c r="Q47" s="228"/>
      <c r="R47" s="229"/>
      <c r="S47" s="207">
        <f>'anexo 2'!S112:Z112</f>
        <v>0</v>
      </c>
      <c r="T47" s="207"/>
      <c r="U47" s="207"/>
      <c r="V47" s="207"/>
      <c r="W47" s="207"/>
      <c r="X47" s="207"/>
      <c r="Y47" s="207"/>
      <c r="Z47" s="207"/>
      <c r="AA47" s="207">
        <f>'anexo 2'!AA112:AG112</f>
        <v>12</v>
      </c>
      <c r="AB47" s="207"/>
      <c r="AC47" s="207"/>
      <c r="AD47" s="207"/>
      <c r="AE47" s="207"/>
      <c r="AF47" s="207"/>
      <c r="AG47" s="207"/>
      <c r="AH47" s="273">
        <f>'anexo 2'!AH112:AK112</f>
        <v>0</v>
      </c>
      <c r="AI47" s="207"/>
      <c r="AJ47" s="207"/>
      <c r="AK47" s="207"/>
    </row>
    <row r="48" spans="1:37" ht="13.5" thickBot="1" x14ac:dyDescent="0.25">
      <c r="A48" s="272" t="s">
        <v>93</v>
      </c>
      <c r="B48" s="272"/>
      <c r="C48" s="272"/>
      <c r="D48" s="272"/>
      <c r="E48" s="272"/>
      <c r="F48" s="272"/>
      <c r="G48" s="272"/>
      <c r="H48" s="272"/>
      <c r="I48" s="272"/>
      <c r="J48" s="272"/>
      <c r="K48" s="272"/>
      <c r="L48" s="272"/>
      <c r="M48" s="272"/>
      <c r="N48" s="272"/>
      <c r="O48" s="272"/>
      <c r="P48" s="272"/>
      <c r="Q48" s="272"/>
      <c r="R48" s="272"/>
      <c r="S48" s="272"/>
      <c r="T48" s="272"/>
      <c r="U48" s="272"/>
      <c r="V48" s="272"/>
      <c r="W48" s="272"/>
      <c r="X48" s="272"/>
      <c r="Y48" s="272"/>
      <c r="Z48" s="272"/>
      <c r="AA48" s="272"/>
      <c r="AB48" s="272"/>
      <c r="AC48" s="272"/>
      <c r="AD48" s="272"/>
      <c r="AE48" s="272"/>
      <c r="AF48" s="272"/>
      <c r="AG48" s="272"/>
      <c r="AH48" s="206">
        <f>'anexo 2'!AH113:AK113</f>
        <v>0</v>
      </c>
      <c r="AI48" s="206"/>
      <c r="AJ48" s="206"/>
      <c r="AK48" s="206"/>
    </row>
    <row r="49" spans="1:39" ht="7.5" customHeight="1" x14ac:dyDescent="0.2"/>
    <row r="50" spans="1:39" ht="15" customHeight="1" x14ac:dyDescent="0.2">
      <c r="A50" s="21" t="s">
        <v>130</v>
      </c>
      <c r="B50" s="21"/>
      <c r="C50" s="21"/>
      <c r="D50" s="21"/>
      <c r="E50" s="21"/>
      <c r="F50" s="21"/>
      <c r="G50" s="21"/>
      <c r="H50" s="21"/>
      <c r="I50" s="21"/>
      <c r="J50" s="21"/>
      <c r="K50" s="21"/>
      <c r="L50" s="21"/>
      <c r="M50" s="21"/>
      <c r="N50" s="21"/>
      <c r="O50" s="21"/>
      <c r="P50" s="21"/>
      <c r="Q50" s="21"/>
      <c r="R50" s="21"/>
      <c r="S50" s="21"/>
      <c r="T50" s="21"/>
      <c r="U50" s="21"/>
      <c r="V50" s="224">
        <f>'anexo 2'!W683</f>
        <v>0</v>
      </c>
      <c r="W50" s="225"/>
      <c r="X50" s="225"/>
      <c r="Y50" s="225"/>
      <c r="Z50" s="225"/>
      <c r="AA50" s="225"/>
      <c r="AB50" s="225"/>
      <c r="AC50" s="225"/>
      <c r="AD50" s="226"/>
      <c r="AE50" s="270" t="s">
        <v>116</v>
      </c>
      <c r="AF50" s="271"/>
      <c r="AG50" s="271"/>
      <c r="AH50" s="271"/>
      <c r="AI50" s="271"/>
      <c r="AJ50" s="271"/>
      <c r="AK50" s="271"/>
    </row>
    <row r="51" spans="1:39" ht="10.5" customHeight="1" x14ac:dyDescent="0.2">
      <c r="A51" s="21" t="s">
        <v>131</v>
      </c>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row>
    <row r="52" spans="1:39" ht="68.25" customHeight="1" x14ac:dyDescent="0.2">
      <c r="A52" s="223" t="s">
        <v>943</v>
      </c>
      <c r="B52" s="223"/>
      <c r="C52" s="223"/>
      <c r="D52" s="223"/>
      <c r="E52" s="223"/>
      <c r="F52" s="223"/>
      <c r="G52" s="223"/>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row>
    <row r="53" spans="1:39" ht="64.5" customHeight="1" x14ac:dyDescent="0.2">
      <c r="A53" s="223"/>
      <c r="B53" s="223"/>
      <c r="C53" s="223"/>
      <c r="D53" s="223"/>
      <c r="E53" s="223"/>
      <c r="F53" s="223"/>
      <c r="G53" s="223"/>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row>
    <row r="54" spans="1:39" ht="33.75" customHeight="1" x14ac:dyDescent="0.2">
      <c r="A54" s="223"/>
      <c r="B54" s="223"/>
      <c r="C54" s="223"/>
      <c r="D54" s="223"/>
      <c r="E54" s="223"/>
      <c r="F54" s="223"/>
      <c r="G54" s="223"/>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row>
    <row r="55" spans="1:39" ht="15.75" customHeight="1" x14ac:dyDescent="0.2">
      <c r="A55" s="12"/>
      <c r="B55" s="12"/>
      <c r="C55" s="12"/>
      <c r="D55" s="12"/>
      <c r="E55" s="12"/>
      <c r="F55" s="195" t="s">
        <v>122</v>
      </c>
      <c r="G55" s="195"/>
      <c r="H55" s="195" t="s">
        <v>123</v>
      </c>
      <c r="I55" s="195"/>
      <c r="J55" s="12"/>
      <c r="K55" s="195" t="s">
        <v>77</v>
      </c>
      <c r="L55" s="195"/>
      <c r="M55" s="195"/>
      <c r="N55" s="195"/>
      <c r="O55" s="12"/>
      <c r="P55" s="195" t="s">
        <v>124</v>
      </c>
      <c r="Q55" s="195"/>
      <c r="R55" s="195"/>
      <c r="S55" s="195"/>
      <c r="T55" s="12"/>
      <c r="U55" s="195" t="s">
        <v>123</v>
      </c>
      <c r="V55" s="195"/>
      <c r="W55" s="12"/>
      <c r="X55" s="195" t="s">
        <v>125</v>
      </c>
      <c r="Y55" s="195"/>
      <c r="Z55" s="195"/>
      <c r="AA55" s="195"/>
      <c r="AB55" s="195"/>
      <c r="AC55" s="195"/>
      <c r="AD55" s="195"/>
      <c r="AE55" s="195"/>
      <c r="AF55" s="195"/>
      <c r="AG55" s="195"/>
      <c r="AH55" s="12"/>
      <c r="AI55" s="12"/>
      <c r="AJ55" s="12"/>
      <c r="AK55" s="12"/>
    </row>
    <row r="56" spans="1:39" ht="15.75" customHeight="1" x14ac:dyDescent="0.2">
      <c r="A56" s="12"/>
      <c r="B56" s="12"/>
      <c r="C56" s="12"/>
      <c r="D56" s="12"/>
      <c r="E56" s="12"/>
      <c r="F56" s="31" t="str">
        <f>'anexo 2'!F723</f>
        <v>E</v>
      </c>
      <c r="G56" s="31" t="str">
        <f>'anexo 2'!G723</f>
        <v>S</v>
      </c>
      <c r="H56" s="31">
        <f>'anexo 2'!H723</f>
        <v>0</v>
      </c>
      <c r="I56" s="31">
        <f>'anexo 2'!I723</f>
        <v>0</v>
      </c>
      <c r="J56" s="23"/>
      <c r="K56" s="31">
        <f>'anexo 2'!K723</f>
        <v>0</v>
      </c>
      <c r="L56" s="31">
        <f>'anexo 2'!L723</f>
        <v>0</v>
      </c>
      <c r="M56" s="31">
        <f>'anexo 2'!M723</f>
        <v>0</v>
      </c>
      <c r="N56" s="31">
        <f>'anexo 2'!N723</f>
        <v>0</v>
      </c>
      <c r="O56" s="23"/>
      <c r="P56" s="31">
        <f>'anexo 2'!P723</f>
        <v>0</v>
      </c>
      <c r="Q56" s="31">
        <f>'anexo 2'!Q723</f>
        <v>0</v>
      </c>
      <c r="R56" s="31">
        <f>'anexo 2'!R723</f>
        <v>0</v>
      </c>
      <c r="S56" s="31">
        <f>'anexo 2'!S723</f>
        <v>0</v>
      </c>
      <c r="T56" s="23"/>
      <c r="U56" s="31">
        <f>'anexo 2'!U723</f>
        <v>0</v>
      </c>
      <c r="V56" s="31">
        <f>'anexo 2'!V723</f>
        <v>0</v>
      </c>
      <c r="W56" s="23"/>
      <c r="X56" s="31">
        <f>'anexo 2'!X723</f>
        <v>0</v>
      </c>
      <c r="Y56" s="31">
        <f>'anexo 2'!Y723</f>
        <v>0</v>
      </c>
      <c r="Z56" s="31">
        <f>'anexo 2'!Z723</f>
        <v>0</v>
      </c>
      <c r="AA56" s="31">
        <f>'anexo 2'!AA723</f>
        <v>0</v>
      </c>
      <c r="AB56" s="31">
        <f>'anexo 2'!AB723</f>
        <v>0</v>
      </c>
      <c r="AC56" s="31">
        <f>'anexo 2'!AC723</f>
        <v>0</v>
      </c>
      <c r="AD56" s="31">
        <f>'anexo 2'!AD723</f>
        <v>0</v>
      </c>
      <c r="AE56" s="31">
        <f>'anexo 2'!AE723</f>
        <v>0</v>
      </c>
      <c r="AF56" s="31">
        <f>'anexo 2'!AF723</f>
        <v>0</v>
      </c>
      <c r="AG56" s="31">
        <f>'anexo 2'!AG723</f>
        <v>0</v>
      </c>
      <c r="AH56" s="12"/>
      <c r="AI56" s="12"/>
      <c r="AJ56" s="12"/>
      <c r="AK56" s="12"/>
    </row>
    <row r="57" spans="1:39" ht="5.25" customHeight="1" x14ac:dyDescent="0.2">
      <c r="A57" s="205"/>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205"/>
      <c r="AK57" s="205"/>
    </row>
    <row r="58" spans="1:39" ht="5.25" customHeight="1" x14ac:dyDescent="0.2">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row>
    <row r="59" spans="1:39" ht="12.75" customHeight="1" x14ac:dyDescent="0.2">
      <c r="A59" s="230" t="s">
        <v>117</v>
      </c>
      <c r="B59" s="231"/>
      <c r="C59" s="231"/>
      <c r="D59" s="231"/>
      <c r="E59" s="231"/>
      <c r="F59" s="231"/>
      <c r="G59" s="231"/>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c r="AI59" s="231"/>
      <c r="AJ59" s="231"/>
      <c r="AK59" s="232"/>
    </row>
    <row r="60" spans="1:39" ht="49.5" customHeight="1" x14ac:dyDescent="0.2">
      <c r="A60" s="233" t="s">
        <v>973</v>
      </c>
      <c r="B60" s="233"/>
      <c r="C60" s="233"/>
      <c r="D60" s="233"/>
      <c r="E60" s="233"/>
      <c r="F60" s="233"/>
      <c r="G60" s="233"/>
      <c r="H60" s="233"/>
      <c r="I60" s="233"/>
      <c r="J60" s="233"/>
      <c r="K60" s="233"/>
      <c r="L60" s="233"/>
      <c r="M60" s="233"/>
      <c r="N60" s="233"/>
      <c r="O60" s="233"/>
      <c r="P60" s="233"/>
      <c r="Q60" s="233"/>
      <c r="R60" s="233"/>
      <c r="S60" s="233"/>
      <c r="T60" s="233"/>
      <c r="U60" s="233"/>
      <c r="V60" s="233"/>
      <c r="W60" s="233"/>
      <c r="X60" s="233"/>
      <c r="Y60" s="233"/>
      <c r="Z60" s="233"/>
      <c r="AA60" s="233"/>
      <c r="AB60" s="233"/>
      <c r="AC60" s="233"/>
      <c r="AD60" s="233"/>
      <c r="AE60" s="233"/>
      <c r="AF60" s="233"/>
      <c r="AG60" s="233"/>
      <c r="AH60" s="233"/>
      <c r="AI60" s="233"/>
      <c r="AJ60" s="233"/>
      <c r="AK60" s="233"/>
    </row>
    <row r="61" spans="1:39" ht="6.75" customHeight="1" x14ac:dyDescent="0.2">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row>
    <row r="62" spans="1:39" ht="12.75" customHeight="1" x14ac:dyDescent="0.2">
      <c r="A62" s="246" t="s">
        <v>82</v>
      </c>
      <c r="B62" s="247"/>
      <c r="C62" s="24" t="str">
        <f>IF((AL62=TRUE),"","X")</f>
        <v>X</v>
      </c>
      <c r="D62" s="22"/>
      <c r="E62" s="246" t="s">
        <v>33</v>
      </c>
      <c r="F62" s="247"/>
      <c r="G62" s="112"/>
      <c r="H62" s="22"/>
      <c r="I62" s="25" t="s">
        <v>118</v>
      </c>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32" t="b">
        <f>ISTEXT(G62)</f>
        <v>0</v>
      </c>
      <c r="AM62" s="32"/>
    </row>
    <row r="63" spans="1:39" ht="7.5" customHeight="1" x14ac:dyDescent="0.2">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row>
    <row r="64" spans="1:39" ht="12.75" customHeight="1" x14ac:dyDescent="0.2">
      <c r="A64" s="246" t="s">
        <v>82</v>
      </c>
      <c r="B64" s="247"/>
      <c r="C64" s="24" t="str">
        <f>IF((AL64=TRUE),"","X")</f>
        <v>X</v>
      </c>
      <c r="D64" s="22"/>
      <c r="E64" s="246" t="s">
        <v>33</v>
      </c>
      <c r="F64" s="247"/>
      <c r="G64" s="33"/>
      <c r="H64" s="22"/>
      <c r="I64" s="25" t="s">
        <v>119</v>
      </c>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32" t="b">
        <f>ISTEXT(G64)</f>
        <v>0</v>
      </c>
    </row>
    <row r="65" spans="1:38" ht="7.5" customHeight="1" x14ac:dyDescent="0.2">
      <c r="A65" s="23"/>
      <c r="B65" s="26"/>
      <c r="C65" s="27"/>
      <c r="D65" s="22"/>
      <c r="E65" s="23"/>
      <c r="F65" s="26"/>
      <c r="G65" s="27"/>
      <c r="H65" s="22"/>
      <c r="I65" s="25"/>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row>
    <row r="66" spans="1:38" ht="12.75" customHeight="1" x14ac:dyDescent="0.2">
      <c r="A66" s="246" t="s">
        <v>82</v>
      </c>
      <c r="B66" s="247"/>
      <c r="C66" s="24" t="str">
        <f>IF((AL66=TRUE),"","X")</f>
        <v>X</v>
      </c>
      <c r="D66" s="22"/>
      <c r="E66" s="246" t="s">
        <v>33</v>
      </c>
      <c r="F66" s="247"/>
      <c r="G66" s="33"/>
      <c r="H66" s="22"/>
      <c r="I66" s="25" t="s">
        <v>120</v>
      </c>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32" t="b">
        <f>ISTEXT(G66)</f>
        <v>0</v>
      </c>
    </row>
    <row r="67" spans="1:38" ht="7.5" customHeight="1" x14ac:dyDescent="0.2">
      <c r="A67" s="23"/>
      <c r="B67" s="26"/>
      <c r="C67" s="27"/>
      <c r="D67" s="22"/>
      <c r="E67" s="23"/>
      <c r="F67" s="26"/>
      <c r="G67" s="27"/>
      <c r="H67" s="22"/>
      <c r="I67" s="25"/>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row>
    <row r="68" spans="1:38" ht="12.75" customHeight="1" x14ac:dyDescent="0.2">
      <c r="A68" s="246" t="s">
        <v>82</v>
      </c>
      <c r="B68" s="247"/>
      <c r="C68" s="24" t="str">
        <f>IF((AL68=TRUE),"","X")</f>
        <v>X</v>
      </c>
      <c r="D68" s="22"/>
      <c r="E68" s="246" t="s">
        <v>33</v>
      </c>
      <c r="F68" s="247"/>
      <c r="G68" s="33"/>
      <c r="H68" s="22"/>
      <c r="I68" s="25" t="s">
        <v>121</v>
      </c>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32" t="b">
        <f>ISTEXT(G68)</f>
        <v>0</v>
      </c>
    </row>
    <row r="69" spans="1:38" ht="7.5" customHeight="1" x14ac:dyDescent="0.2">
      <c r="A69" s="10"/>
      <c r="B69" s="11"/>
      <c r="C69" s="4"/>
      <c r="D69" s="8"/>
      <c r="E69" s="10"/>
      <c r="F69" s="11"/>
      <c r="G69" s="4"/>
      <c r="H69" s="8"/>
      <c r="I69" s="9"/>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row>
    <row r="70" spans="1:38" ht="12" customHeight="1" x14ac:dyDescent="0.2">
      <c r="A70" s="13"/>
      <c r="B70" s="13"/>
      <c r="C70" s="13"/>
      <c r="D70" s="13"/>
      <c r="E70" s="13"/>
      <c r="F70" s="13"/>
      <c r="G70" s="13"/>
      <c r="H70" s="13"/>
      <c r="I70" s="162" t="s">
        <v>22</v>
      </c>
      <c r="J70" s="163"/>
      <c r="K70" s="163"/>
      <c r="L70" s="163"/>
      <c r="M70" s="163"/>
      <c r="N70" s="163"/>
      <c r="O70" s="163"/>
      <c r="P70" s="163"/>
      <c r="Q70" s="163"/>
      <c r="R70" s="163"/>
      <c r="S70" s="163"/>
      <c r="T70" s="163"/>
      <c r="U70" s="163"/>
      <c r="V70" s="164"/>
      <c r="W70" s="162" t="s">
        <v>127</v>
      </c>
      <c r="X70" s="163"/>
      <c r="Y70" s="163"/>
      <c r="Z70" s="163"/>
      <c r="AA70" s="163"/>
      <c r="AB70" s="163"/>
      <c r="AC70" s="164"/>
      <c r="AD70" s="165" t="s">
        <v>128</v>
      </c>
      <c r="AE70" s="165"/>
      <c r="AF70" s="165"/>
      <c r="AG70" s="165"/>
      <c r="AH70" s="165"/>
      <c r="AI70" s="165"/>
      <c r="AJ70" s="165"/>
      <c r="AK70" s="165"/>
    </row>
    <row r="71" spans="1:38" x14ac:dyDescent="0.2">
      <c r="A71" s="14"/>
      <c r="B71" s="14"/>
      <c r="C71" s="14"/>
      <c r="D71" s="14"/>
      <c r="E71" s="14"/>
      <c r="F71" s="14"/>
      <c r="G71" s="14"/>
      <c r="H71" s="14"/>
      <c r="I71" s="166">
        <f>+L2</f>
        <v>0</v>
      </c>
      <c r="J71" s="167"/>
      <c r="K71" s="167"/>
      <c r="L71" s="167"/>
      <c r="M71" s="167"/>
      <c r="N71" s="167"/>
      <c r="O71" s="167"/>
      <c r="P71" s="167"/>
      <c r="Q71" s="167"/>
      <c r="R71" s="167"/>
      <c r="S71" s="167"/>
      <c r="T71" s="167"/>
      <c r="U71" s="167"/>
      <c r="V71" s="168"/>
      <c r="W71" s="169">
        <f ca="1">TODAY()</f>
        <v>43762</v>
      </c>
      <c r="X71" s="170"/>
      <c r="Y71" s="170"/>
      <c r="Z71" s="170"/>
      <c r="AA71" s="170"/>
      <c r="AB71" s="170"/>
      <c r="AC71" s="171"/>
      <c r="AD71" s="172"/>
      <c r="AE71" s="173"/>
      <c r="AF71" s="173"/>
      <c r="AG71" s="173"/>
      <c r="AH71" s="173"/>
      <c r="AI71" s="173"/>
      <c r="AJ71" s="173"/>
      <c r="AK71" s="174"/>
    </row>
    <row r="72" spans="1:38" ht="11.25" customHeight="1" x14ac:dyDescent="0.2">
      <c r="A72" s="14"/>
      <c r="B72" s="14"/>
      <c r="C72" s="14"/>
      <c r="D72" s="14"/>
      <c r="E72" s="14"/>
      <c r="F72" s="14"/>
      <c r="G72" s="14"/>
      <c r="H72" s="14"/>
      <c r="I72" s="85"/>
      <c r="J72" s="85"/>
      <c r="K72" s="85"/>
      <c r="L72" s="85"/>
      <c r="M72" s="85"/>
      <c r="N72" s="85"/>
      <c r="O72" s="85"/>
      <c r="P72" s="85"/>
      <c r="Q72" s="85"/>
      <c r="R72" s="85"/>
      <c r="S72" s="85"/>
      <c r="T72" s="85"/>
      <c r="U72" s="85"/>
      <c r="V72" s="85"/>
      <c r="W72" s="85"/>
      <c r="X72" s="86"/>
      <c r="Y72" s="86"/>
      <c r="Z72" s="86"/>
      <c r="AA72" s="86"/>
      <c r="AB72" s="86"/>
      <c r="AC72" s="87"/>
      <c r="AD72" s="175"/>
      <c r="AE72" s="176"/>
      <c r="AF72" s="176"/>
      <c r="AG72" s="176"/>
      <c r="AH72" s="176"/>
      <c r="AI72" s="176"/>
      <c r="AJ72" s="176"/>
      <c r="AK72" s="177"/>
    </row>
    <row r="73" spans="1:38" ht="11.25" customHeight="1" x14ac:dyDescent="0.2">
      <c r="A73" s="14"/>
      <c r="B73" s="14"/>
      <c r="C73" s="14"/>
      <c r="D73" s="14"/>
      <c r="E73" s="14"/>
      <c r="F73" s="14"/>
      <c r="G73" s="14"/>
      <c r="H73" s="14"/>
      <c r="I73" s="14"/>
      <c r="J73" s="28"/>
      <c r="K73" s="28"/>
      <c r="L73" s="28"/>
      <c r="M73" s="28"/>
      <c r="N73" s="28"/>
      <c r="O73" s="28"/>
      <c r="P73" s="28"/>
      <c r="Q73" s="28"/>
      <c r="R73" s="28"/>
      <c r="S73" s="28"/>
      <c r="T73" s="28"/>
      <c r="U73" s="28"/>
      <c r="V73" s="28"/>
      <c r="W73" s="28"/>
      <c r="X73" s="28"/>
      <c r="Y73" s="28"/>
      <c r="Z73" s="28"/>
      <c r="AA73" s="28"/>
      <c r="AB73" s="28"/>
      <c r="AC73" s="28"/>
      <c r="AD73" s="175"/>
      <c r="AE73" s="176"/>
      <c r="AF73" s="176"/>
      <c r="AG73" s="176"/>
      <c r="AH73" s="176"/>
      <c r="AI73" s="176"/>
      <c r="AJ73" s="176"/>
      <c r="AK73" s="177"/>
    </row>
    <row r="74" spans="1:38" ht="11.25" customHeight="1" x14ac:dyDescent="0.2">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75"/>
      <c r="AE74" s="176"/>
      <c r="AF74" s="176"/>
      <c r="AG74" s="176"/>
      <c r="AH74" s="176"/>
      <c r="AI74" s="176"/>
      <c r="AJ74" s="176"/>
      <c r="AK74" s="177"/>
    </row>
    <row r="75" spans="1:38" ht="11.25" customHeight="1" x14ac:dyDescent="0.2">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75"/>
      <c r="AE75" s="176"/>
      <c r="AF75" s="176"/>
      <c r="AG75" s="176"/>
      <c r="AH75" s="176"/>
      <c r="AI75" s="176"/>
      <c r="AJ75" s="176"/>
      <c r="AK75" s="177"/>
    </row>
    <row r="76" spans="1:38" x14ac:dyDescent="0.2">
      <c r="A76" s="181" t="s">
        <v>200</v>
      </c>
      <c r="B76" s="181"/>
      <c r="C76" s="181"/>
      <c r="D76" s="181"/>
      <c r="E76" s="181"/>
      <c r="F76" s="181"/>
      <c r="G76" s="181"/>
      <c r="H76" s="181"/>
      <c r="I76" s="181"/>
      <c r="J76" s="181"/>
      <c r="K76" s="181"/>
      <c r="L76" s="181"/>
      <c r="M76" s="181"/>
      <c r="N76" s="181"/>
      <c r="O76" s="181"/>
      <c r="P76" s="181"/>
      <c r="Q76" s="181"/>
      <c r="R76" s="181"/>
      <c r="S76" s="181"/>
      <c r="T76" s="181"/>
      <c r="U76" s="181"/>
      <c r="V76" s="181"/>
      <c r="W76" s="14"/>
      <c r="X76" s="14"/>
      <c r="Y76" s="14"/>
      <c r="Z76" s="14"/>
      <c r="AA76" s="14"/>
      <c r="AB76" s="14"/>
      <c r="AC76" s="14"/>
      <c r="AD76" s="178"/>
      <c r="AE76" s="179"/>
      <c r="AF76" s="179"/>
      <c r="AG76" s="179"/>
      <c r="AH76" s="179"/>
      <c r="AI76" s="179"/>
      <c r="AJ76" s="179"/>
      <c r="AK76" s="180"/>
    </row>
    <row r="78" spans="1:38" ht="9" customHeight="1" x14ac:dyDescent="0.2">
      <c r="A78" s="10"/>
      <c r="B78" s="11"/>
      <c r="C78" s="4"/>
      <c r="D78" s="8"/>
      <c r="E78" s="10"/>
      <c r="F78" s="11"/>
      <c r="G78" s="4"/>
      <c r="H78" s="8"/>
      <c r="I78" s="9"/>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row>
    <row r="79" spans="1:38" ht="9" customHeight="1" x14ac:dyDescent="0.2">
      <c r="A79" s="10"/>
      <c r="B79" s="11"/>
      <c r="C79" s="4"/>
      <c r="D79" s="8"/>
      <c r="E79" s="10"/>
      <c r="F79" s="11"/>
      <c r="G79" s="4"/>
      <c r="H79" s="8"/>
      <c r="I79" s="9"/>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row>
    <row r="80" spans="1:38" ht="9" customHeight="1" thickBot="1" x14ac:dyDescent="0.25">
      <c r="A80" s="10"/>
      <c r="B80" s="11"/>
      <c r="C80" s="4"/>
      <c r="D80" s="8"/>
      <c r="E80" s="10"/>
      <c r="F80" s="11"/>
      <c r="G80" s="4"/>
      <c r="H80" s="8"/>
      <c r="I80" s="9"/>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row>
    <row r="81" spans="1:37" ht="15.75" customHeight="1" x14ac:dyDescent="0.2">
      <c r="A81" s="153"/>
      <c r="B81" s="182" t="s">
        <v>960</v>
      </c>
      <c r="C81" s="183"/>
      <c r="D81" s="183"/>
      <c r="E81" s="183"/>
      <c r="F81" s="183"/>
      <c r="G81" s="183"/>
      <c r="H81" s="183"/>
      <c r="I81" s="183"/>
      <c r="J81" s="183"/>
      <c r="K81" s="183"/>
      <c r="L81" s="183"/>
      <c r="M81" s="183"/>
      <c r="N81" s="183"/>
      <c r="O81" s="183"/>
      <c r="P81" s="183"/>
      <c r="Q81" s="183"/>
      <c r="R81" s="183"/>
      <c r="S81" s="183"/>
      <c r="T81" s="183"/>
      <c r="U81" s="183"/>
      <c r="V81" s="183"/>
      <c r="W81" s="183"/>
      <c r="X81" s="183"/>
      <c r="Y81" s="183"/>
      <c r="Z81" s="183"/>
      <c r="AA81" s="183"/>
      <c r="AB81" s="183"/>
      <c r="AC81" s="183"/>
      <c r="AD81" s="183"/>
      <c r="AE81" s="183"/>
      <c r="AF81" s="183"/>
      <c r="AG81" s="183"/>
      <c r="AH81" s="183"/>
      <c r="AI81" s="183"/>
      <c r="AJ81" s="183"/>
      <c r="AK81" s="184"/>
    </row>
    <row r="82" spans="1:37" ht="11.25" customHeight="1" x14ac:dyDescent="0.2">
      <c r="A82" s="152"/>
      <c r="B82" s="185" t="s">
        <v>961</v>
      </c>
      <c r="C82" s="186"/>
      <c r="D82" s="186"/>
      <c r="E82" s="186"/>
      <c r="F82" s="186"/>
      <c r="G82" s="186"/>
      <c r="H82" s="186"/>
      <c r="I82" s="186"/>
      <c r="J82" s="186"/>
      <c r="K82" s="186"/>
      <c r="L82" s="186"/>
      <c r="M82" s="186"/>
      <c r="N82" s="186"/>
      <c r="O82" s="186"/>
      <c r="P82" s="186"/>
      <c r="Q82" s="186"/>
      <c r="R82" s="186"/>
      <c r="S82" s="186"/>
      <c r="T82" s="186"/>
      <c r="U82" s="186"/>
      <c r="V82" s="186"/>
      <c r="W82" s="186"/>
      <c r="X82" s="186"/>
      <c r="Y82" s="186"/>
      <c r="Z82" s="186"/>
      <c r="AA82" s="186"/>
      <c r="AB82" s="186"/>
      <c r="AC82" s="186"/>
      <c r="AD82" s="186"/>
      <c r="AE82" s="186"/>
      <c r="AF82" s="186"/>
      <c r="AG82" s="186"/>
      <c r="AH82" s="186"/>
      <c r="AI82" s="186"/>
      <c r="AJ82" s="186"/>
      <c r="AK82" s="187"/>
    </row>
    <row r="83" spans="1:37" ht="17.25" customHeight="1" thickBot="1" x14ac:dyDescent="0.25">
      <c r="A83" s="152"/>
      <c r="B83" s="188"/>
      <c r="C83" s="189"/>
      <c r="D83" s="189"/>
      <c r="E83" s="189"/>
      <c r="F83" s="189"/>
      <c r="G83" s="189"/>
      <c r="H83" s="189"/>
      <c r="I83" s="189"/>
      <c r="J83" s="189"/>
      <c r="K83" s="189"/>
      <c r="L83" s="189"/>
      <c r="M83" s="189"/>
      <c r="N83" s="189"/>
      <c r="O83" s="189"/>
      <c r="P83" s="189"/>
      <c r="Q83" s="189"/>
      <c r="R83" s="189"/>
      <c r="S83" s="189"/>
      <c r="T83" s="189"/>
      <c r="U83" s="189"/>
      <c r="V83" s="189"/>
      <c r="W83" s="189"/>
      <c r="X83" s="189"/>
      <c r="Y83" s="189"/>
      <c r="Z83" s="189"/>
      <c r="AA83" s="189"/>
      <c r="AB83" s="189"/>
      <c r="AC83" s="189"/>
      <c r="AD83" s="189"/>
      <c r="AE83" s="189"/>
      <c r="AF83" s="189"/>
      <c r="AG83" s="189"/>
      <c r="AH83" s="189"/>
      <c r="AI83" s="189"/>
      <c r="AJ83" s="189"/>
      <c r="AK83" s="190"/>
    </row>
    <row r="84" spans="1:37" ht="17.25" customHeight="1" x14ac:dyDescent="0.2">
      <c r="A84" s="10"/>
      <c r="B84" s="191" t="s">
        <v>962</v>
      </c>
      <c r="C84" s="192"/>
      <c r="D84" s="192"/>
      <c r="E84" s="192"/>
      <c r="F84" s="192"/>
      <c r="G84" s="192"/>
      <c r="H84" s="193" t="s">
        <v>963</v>
      </c>
      <c r="I84" s="193"/>
      <c r="J84" s="193"/>
      <c r="K84" s="193"/>
      <c r="L84" s="193"/>
      <c r="M84" s="193"/>
      <c r="N84" s="193"/>
      <c r="O84" s="193"/>
      <c r="P84" s="193"/>
      <c r="Q84" s="193"/>
      <c r="R84" s="193"/>
      <c r="S84" s="193"/>
      <c r="T84" s="193"/>
      <c r="U84" s="193"/>
      <c r="V84" s="193"/>
      <c r="W84" s="193"/>
      <c r="X84" s="193"/>
      <c r="Y84" s="193"/>
      <c r="Z84" s="193"/>
      <c r="AA84" s="193"/>
      <c r="AB84" s="193"/>
      <c r="AC84" s="193"/>
      <c r="AD84" s="193"/>
      <c r="AE84" s="193"/>
      <c r="AF84" s="193"/>
      <c r="AG84" s="193"/>
      <c r="AH84" s="193"/>
      <c r="AI84" s="193"/>
      <c r="AJ84" s="193"/>
      <c r="AK84" s="194"/>
    </row>
    <row r="85" spans="1:37" ht="24.75" customHeight="1" x14ac:dyDescent="0.2">
      <c r="A85" s="10"/>
      <c r="B85" s="156" t="s">
        <v>964</v>
      </c>
      <c r="C85" s="157"/>
      <c r="D85" s="157"/>
      <c r="E85" s="157"/>
      <c r="F85" s="157"/>
      <c r="G85" s="157"/>
      <c r="H85" s="154" t="s">
        <v>965</v>
      </c>
      <c r="I85" s="154"/>
      <c r="J85" s="154"/>
      <c r="K85" s="154"/>
      <c r="L85" s="154"/>
      <c r="M85" s="154"/>
      <c r="N85" s="154"/>
      <c r="O85" s="154"/>
      <c r="P85" s="154"/>
      <c r="Q85" s="154"/>
      <c r="R85" s="154"/>
      <c r="S85" s="154"/>
      <c r="T85" s="154"/>
      <c r="U85" s="154"/>
      <c r="V85" s="154"/>
      <c r="W85" s="154"/>
      <c r="X85" s="154"/>
      <c r="Y85" s="154"/>
      <c r="Z85" s="154"/>
      <c r="AA85" s="154"/>
      <c r="AB85" s="154"/>
      <c r="AC85" s="154"/>
      <c r="AD85" s="154"/>
      <c r="AE85" s="154"/>
      <c r="AF85" s="154"/>
      <c r="AG85" s="154"/>
      <c r="AH85" s="154"/>
      <c r="AI85" s="154"/>
      <c r="AJ85" s="154"/>
      <c r="AK85" s="155"/>
    </row>
    <row r="86" spans="1:37" ht="39" customHeight="1" x14ac:dyDescent="0.2">
      <c r="A86" s="10"/>
      <c r="B86" s="156" t="s">
        <v>78</v>
      </c>
      <c r="C86" s="157"/>
      <c r="D86" s="157"/>
      <c r="E86" s="157"/>
      <c r="F86" s="157"/>
      <c r="G86" s="157"/>
      <c r="H86" s="154" t="s">
        <v>966</v>
      </c>
      <c r="I86" s="154"/>
      <c r="J86" s="154"/>
      <c r="K86" s="154"/>
      <c r="L86" s="154"/>
      <c r="M86" s="154"/>
      <c r="N86" s="154"/>
      <c r="O86" s="154"/>
      <c r="P86" s="154"/>
      <c r="Q86" s="154"/>
      <c r="R86" s="154"/>
      <c r="S86" s="154"/>
      <c r="T86" s="154"/>
      <c r="U86" s="154"/>
      <c r="V86" s="154"/>
      <c r="W86" s="154"/>
      <c r="X86" s="154"/>
      <c r="Y86" s="154"/>
      <c r="Z86" s="154"/>
      <c r="AA86" s="154"/>
      <c r="AB86" s="154"/>
      <c r="AC86" s="154"/>
      <c r="AD86" s="154"/>
      <c r="AE86" s="154"/>
      <c r="AF86" s="154"/>
      <c r="AG86" s="154"/>
      <c r="AH86" s="154"/>
      <c r="AI86" s="154"/>
      <c r="AJ86" s="154"/>
      <c r="AK86" s="155"/>
    </row>
    <row r="87" spans="1:37" ht="107.25" customHeight="1" x14ac:dyDescent="0.2">
      <c r="A87" s="10"/>
      <c r="B87" s="156" t="s">
        <v>967</v>
      </c>
      <c r="C87" s="157"/>
      <c r="D87" s="157"/>
      <c r="E87" s="157"/>
      <c r="F87" s="157"/>
      <c r="G87" s="157"/>
      <c r="H87" s="154" t="s">
        <v>968</v>
      </c>
      <c r="I87" s="154"/>
      <c r="J87" s="154"/>
      <c r="K87" s="154"/>
      <c r="L87" s="154"/>
      <c r="M87" s="154"/>
      <c r="N87" s="154"/>
      <c r="O87" s="154"/>
      <c r="P87" s="154"/>
      <c r="Q87" s="154"/>
      <c r="R87" s="154"/>
      <c r="S87" s="154"/>
      <c r="T87" s="154"/>
      <c r="U87" s="154"/>
      <c r="V87" s="154"/>
      <c r="W87" s="154"/>
      <c r="X87" s="154"/>
      <c r="Y87" s="154"/>
      <c r="Z87" s="154"/>
      <c r="AA87" s="154"/>
      <c r="AB87" s="154"/>
      <c r="AC87" s="154"/>
      <c r="AD87" s="154"/>
      <c r="AE87" s="154"/>
      <c r="AF87" s="154"/>
      <c r="AG87" s="154"/>
      <c r="AH87" s="154"/>
      <c r="AI87" s="154"/>
      <c r="AJ87" s="154"/>
      <c r="AK87" s="155"/>
    </row>
    <row r="88" spans="1:37" ht="15.75" customHeight="1" x14ac:dyDescent="0.2">
      <c r="A88" s="10"/>
      <c r="B88" s="156" t="s">
        <v>970</v>
      </c>
      <c r="C88" s="157"/>
      <c r="D88" s="157"/>
      <c r="E88" s="157"/>
      <c r="F88" s="157"/>
      <c r="G88" s="157"/>
      <c r="H88" s="154" t="s">
        <v>969</v>
      </c>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155"/>
    </row>
    <row r="89" spans="1:37" ht="35.25" customHeight="1" thickBot="1" x14ac:dyDescent="0.25">
      <c r="A89" s="10"/>
      <c r="B89" s="160" t="s">
        <v>972</v>
      </c>
      <c r="C89" s="161"/>
      <c r="D89" s="161"/>
      <c r="E89" s="161"/>
      <c r="F89" s="161"/>
      <c r="G89" s="161"/>
      <c r="H89" s="158" t="s">
        <v>971</v>
      </c>
      <c r="I89" s="158"/>
      <c r="J89" s="158"/>
      <c r="K89" s="158"/>
      <c r="L89" s="158"/>
      <c r="M89" s="158"/>
      <c r="N89" s="158"/>
      <c r="O89" s="158"/>
      <c r="P89" s="158"/>
      <c r="Q89" s="158"/>
      <c r="R89" s="158"/>
      <c r="S89" s="158"/>
      <c r="T89" s="158"/>
      <c r="U89" s="158"/>
      <c r="V89" s="158"/>
      <c r="W89" s="158"/>
      <c r="X89" s="158"/>
      <c r="Y89" s="158"/>
      <c r="Z89" s="158"/>
      <c r="AA89" s="158"/>
      <c r="AB89" s="158"/>
      <c r="AC89" s="158"/>
      <c r="AD89" s="158"/>
      <c r="AE89" s="158"/>
      <c r="AF89" s="158"/>
      <c r="AG89" s="158"/>
      <c r="AH89" s="158"/>
      <c r="AI89" s="158"/>
      <c r="AJ89" s="158"/>
      <c r="AK89" s="159"/>
    </row>
    <row r="90" spans="1:37" ht="11.25" customHeight="1" x14ac:dyDescent="0.2">
      <c r="A90" s="10"/>
      <c r="B90" s="11"/>
      <c r="C90" s="4"/>
      <c r="D90" s="8"/>
      <c r="E90" s="10"/>
      <c r="F90" s="11"/>
      <c r="G90" s="4"/>
      <c r="H90" s="8"/>
      <c r="I90" s="9"/>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row>
    <row r="91" spans="1:37" ht="9" customHeight="1" x14ac:dyDescent="0.2">
      <c r="A91" s="10"/>
      <c r="B91" s="11"/>
      <c r="C91" s="4"/>
      <c r="D91" s="8"/>
      <c r="E91" s="10"/>
      <c r="F91" s="11"/>
      <c r="G91" s="4"/>
      <c r="H91" s="8"/>
      <c r="I91" s="9"/>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row>
  </sheetData>
  <sheetProtection algorithmName="SHA-512" hashValue="178U6dhTgcVLEJh8VjLK1+XWrRD6ZndECUoeJANSYeaxwpwVJGbEEueFNUpEXbxnzEGg1aRg1UdmOUnKfMrCBg==" saltValue="27YMNWRmFNQ5eMpugPwV2g==" spinCount="100000" sheet="1" selectLockedCells="1"/>
  <protectedRanges>
    <protectedRange sqref="G68" name="Rango4"/>
    <protectedRange sqref="G66" name="Rango3"/>
    <protectedRange sqref="G64" name="Rango2"/>
    <protectedRange sqref="G62" name="Rango1"/>
  </protectedRanges>
  <mergeCells count="76">
    <mergeCell ref="AE50:AK50"/>
    <mergeCell ref="S47:Z47"/>
    <mergeCell ref="A47:R47"/>
    <mergeCell ref="A48:AG48"/>
    <mergeCell ref="AH47:AK47"/>
    <mergeCell ref="A1:AK8"/>
    <mergeCell ref="C24:G24"/>
    <mergeCell ref="AE24:AK24"/>
    <mergeCell ref="C18:Y18"/>
    <mergeCell ref="AC18:AK18"/>
    <mergeCell ref="F20:AK20"/>
    <mergeCell ref="Q22:AK22"/>
    <mergeCell ref="L24:Y24"/>
    <mergeCell ref="A11:F11"/>
    <mergeCell ref="AG11:AK11"/>
    <mergeCell ref="H87:AK87"/>
    <mergeCell ref="A62:B62"/>
    <mergeCell ref="E62:F62"/>
    <mergeCell ref="A64:B64"/>
    <mergeCell ref="E64:F64"/>
    <mergeCell ref="E68:F68"/>
    <mergeCell ref="A66:B66"/>
    <mergeCell ref="E66:F66"/>
    <mergeCell ref="A68:B68"/>
    <mergeCell ref="B85:G85"/>
    <mergeCell ref="H85:AK85"/>
    <mergeCell ref="B86:G86"/>
    <mergeCell ref="H86:AK86"/>
    <mergeCell ref="A59:AK59"/>
    <mergeCell ref="A60:AK60"/>
    <mergeCell ref="G22:J22"/>
    <mergeCell ref="U55:V55"/>
    <mergeCell ref="X55:AG55"/>
    <mergeCell ref="C26:H26"/>
    <mergeCell ref="L26:Q26"/>
    <mergeCell ref="A30:AK31"/>
    <mergeCell ref="AE28:AK28"/>
    <mergeCell ref="W26:AK26"/>
    <mergeCell ref="T28:AC28"/>
    <mergeCell ref="A45:R45"/>
    <mergeCell ref="S45:Z45"/>
    <mergeCell ref="AA45:AG45"/>
    <mergeCell ref="AH45:AK45"/>
    <mergeCell ref="E28:M28"/>
    <mergeCell ref="P55:S55"/>
    <mergeCell ref="A13:AK16"/>
    <mergeCell ref="A57:AK57"/>
    <mergeCell ref="AH48:AK48"/>
    <mergeCell ref="AH46:AK46"/>
    <mergeCell ref="I35:AK36"/>
    <mergeCell ref="A39:AK41"/>
    <mergeCell ref="F55:G55"/>
    <mergeCell ref="H55:I55"/>
    <mergeCell ref="K55:N55"/>
    <mergeCell ref="A52:AK54"/>
    <mergeCell ref="V50:AD50"/>
    <mergeCell ref="AA46:AG46"/>
    <mergeCell ref="S46:Z46"/>
    <mergeCell ref="AA47:AG47"/>
    <mergeCell ref="A46:R46"/>
    <mergeCell ref="H88:AK88"/>
    <mergeCell ref="B88:G88"/>
    <mergeCell ref="H89:AK89"/>
    <mergeCell ref="B89:G89"/>
    <mergeCell ref="I70:V70"/>
    <mergeCell ref="W70:AC70"/>
    <mergeCell ref="AD70:AK70"/>
    <mergeCell ref="I71:V71"/>
    <mergeCell ref="W71:AC71"/>
    <mergeCell ref="AD71:AK76"/>
    <mergeCell ref="A76:V76"/>
    <mergeCell ref="B81:AK81"/>
    <mergeCell ref="B82:AK83"/>
    <mergeCell ref="B84:G84"/>
    <mergeCell ref="H84:AK84"/>
    <mergeCell ref="B87:G87"/>
  </mergeCells>
  <phoneticPr fontId="7" type="noConversion"/>
  <conditionalFormatting sqref="AF33">
    <cfRule type="cellIs" dxfId="2" priority="1" stopIfTrue="1" operator="equal">
      <formula>0</formula>
    </cfRule>
  </conditionalFormatting>
  <pageMargins left="0.59055118110236227" right="0.59055118110236227" top="0.39370078740157483" bottom="0.19685039370078741" header="0" footer="0"/>
  <pageSetup paperSize="9" scale="80" orientation="portrait" r:id="rId1"/>
  <headerFooter alignWithMargins="0">
    <oddFooter>&amp;C&amp;6&amp;P de &amp;N</oddFooter>
  </headerFooter>
  <ignoredErrors>
    <ignoredError sqref="S47" formulaRange="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dimension ref="A1:BG746"/>
  <sheetViews>
    <sheetView showGridLines="0" view="pageBreakPreview" zoomScale="115" zoomScaleNormal="100" zoomScaleSheetLayoutView="115" workbookViewId="0">
      <selection activeCell="S111" sqref="S111:Z111"/>
    </sheetView>
  </sheetViews>
  <sheetFormatPr baseColWidth="10" defaultRowHeight="12.75" x14ac:dyDescent="0.2"/>
  <cols>
    <col min="1" max="9" width="2.7109375" customWidth="1"/>
    <col min="10" max="10" width="3.28515625" customWidth="1"/>
    <col min="11" max="12" width="2.7109375" customWidth="1"/>
    <col min="13" max="13" width="3.42578125" customWidth="1"/>
    <col min="14" max="27" width="2.7109375" customWidth="1"/>
    <col min="28" max="28" width="3.140625" customWidth="1"/>
    <col min="29" max="31" width="2.7109375" customWidth="1"/>
    <col min="32" max="32" width="2.28515625" customWidth="1"/>
    <col min="33" max="33" width="2.140625" customWidth="1"/>
    <col min="34" max="35" width="2.7109375" customWidth="1"/>
    <col min="36" max="36" width="4" customWidth="1"/>
    <col min="37" max="37" width="10" customWidth="1"/>
    <col min="38" max="38" width="11.85546875" style="32" hidden="1" customWidth="1"/>
    <col min="39" max="39" width="11.42578125" style="32" hidden="1" customWidth="1"/>
    <col min="40" max="40" width="11.42578125" hidden="1" customWidth="1"/>
    <col min="41" max="43" width="11.5703125" hidden="1" customWidth="1"/>
    <col min="44" max="44" width="9.28515625" hidden="1" customWidth="1"/>
    <col min="45" max="45" width="8" style="116" hidden="1" customWidth="1"/>
    <col min="46" max="46" width="9.140625" style="116" hidden="1" customWidth="1"/>
    <col min="47" max="47" width="43.7109375" style="116" hidden="1" customWidth="1"/>
    <col min="48" max="48" width="11.5703125" style="116" hidden="1" customWidth="1"/>
    <col min="49" max="49" width="11.85546875" hidden="1" customWidth="1"/>
    <col min="50" max="50" width="10.7109375" style="117" hidden="1" customWidth="1"/>
    <col min="51" max="51" width="11.5703125" style="117" hidden="1" customWidth="1"/>
    <col min="52" max="52" width="51.7109375" style="116" hidden="1" customWidth="1"/>
    <col min="53" max="53" width="17.28515625" style="116" hidden="1" customWidth="1"/>
    <col min="54" max="54" width="13.7109375" style="116" hidden="1" customWidth="1"/>
    <col min="55" max="55" width="15.140625" hidden="1" customWidth="1"/>
    <col min="56" max="59" width="11.5703125" hidden="1" customWidth="1"/>
    <col min="60" max="81" width="11.5703125" customWidth="1"/>
  </cols>
  <sheetData>
    <row r="1" spans="1:55" x14ac:dyDescent="0.2">
      <c r="A1" s="248"/>
      <c r="B1" s="248"/>
      <c r="C1" s="248"/>
      <c r="D1" s="248"/>
      <c r="E1" s="248"/>
      <c r="F1" s="248"/>
      <c r="G1" s="248"/>
      <c r="H1" s="248"/>
      <c r="I1" s="248"/>
      <c r="J1" s="248"/>
      <c r="K1" s="248"/>
      <c r="L1" s="248"/>
      <c r="M1" s="248"/>
      <c r="N1" s="248"/>
      <c r="O1" s="248"/>
      <c r="P1" s="248"/>
      <c r="Q1" s="248"/>
      <c r="R1" s="248"/>
      <c r="S1" s="248"/>
      <c r="T1" s="248"/>
      <c r="U1" s="248"/>
      <c r="V1" s="248"/>
      <c r="W1" s="248"/>
      <c r="X1" s="248"/>
      <c r="Y1" s="248"/>
      <c r="Z1" s="248"/>
      <c r="AA1" s="248"/>
      <c r="AB1" s="248"/>
      <c r="AC1" s="248"/>
      <c r="AD1" s="248"/>
      <c r="AE1" s="248"/>
      <c r="AF1" s="248"/>
      <c r="AG1" s="248"/>
      <c r="AH1" s="248"/>
      <c r="AI1" s="248"/>
      <c r="AJ1" s="248"/>
      <c r="AK1" s="248"/>
      <c r="AQ1" s="114"/>
      <c r="AS1" s="116" t="s">
        <v>155</v>
      </c>
      <c r="AT1" s="117" t="s">
        <v>251</v>
      </c>
      <c r="AU1" s="116" t="s">
        <v>252</v>
      </c>
      <c r="AV1" s="118" t="s">
        <v>904</v>
      </c>
      <c r="AX1" s="116" t="s">
        <v>155</v>
      </c>
      <c r="AY1" s="117" t="s">
        <v>251</v>
      </c>
      <c r="AZ1" s="116" t="s">
        <v>252</v>
      </c>
      <c r="BA1" s="118" t="s">
        <v>253</v>
      </c>
      <c r="BB1" s="118" t="s">
        <v>906</v>
      </c>
      <c r="BC1" s="118" t="s">
        <v>910</v>
      </c>
    </row>
    <row r="2" spans="1:55" x14ac:dyDescent="0.2">
      <c r="A2" s="248"/>
      <c r="B2" s="248"/>
      <c r="C2" s="248"/>
      <c r="D2" s="248"/>
      <c r="E2" s="248"/>
      <c r="F2" s="248"/>
      <c r="G2" s="248"/>
      <c r="H2" s="248"/>
      <c r="I2" s="248"/>
      <c r="J2" s="248"/>
      <c r="K2" s="248"/>
      <c r="L2" s="248"/>
      <c r="M2" s="248"/>
      <c r="N2" s="248"/>
      <c r="O2" s="248"/>
      <c r="P2" s="248"/>
      <c r="Q2" s="248"/>
      <c r="R2" s="248"/>
      <c r="S2" s="248"/>
      <c r="T2" s="248"/>
      <c r="U2" s="248"/>
      <c r="V2" s="248"/>
      <c r="W2" s="248"/>
      <c r="X2" s="248"/>
      <c r="Y2" s="248"/>
      <c r="Z2" s="248"/>
      <c r="AA2" s="248"/>
      <c r="AB2" s="248"/>
      <c r="AC2" s="248"/>
      <c r="AD2" s="248"/>
      <c r="AE2" s="248"/>
      <c r="AF2" s="248"/>
      <c r="AG2" s="248"/>
      <c r="AH2" s="248"/>
      <c r="AI2" s="248"/>
      <c r="AJ2" s="248"/>
      <c r="AK2" s="248"/>
      <c r="AQ2">
        <f>VLOOKUP($S$111,AS2:AV332,2,0)</f>
        <v>0</v>
      </c>
      <c r="AS2" s="116">
        <v>0</v>
      </c>
      <c r="AT2" s="116">
        <v>0</v>
      </c>
      <c r="AU2" s="116">
        <v>0</v>
      </c>
      <c r="AV2" s="118">
        <v>0</v>
      </c>
      <c r="AX2" s="116">
        <v>0</v>
      </c>
      <c r="AY2" s="116">
        <v>0</v>
      </c>
      <c r="AZ2" s="116">
        <v>0</v>
      </c>
      <c r="BA2" s="118">
        <v>0</v>
      </c>
      <c r="BB2" s="116">
        <v>0</v>
      </c>
    </row>
    <row r="3" spans="1:55" x14ac:dyDescent="0.2">
      <c r="A3" s="248"/>
      <c r="B3" s="248"/>
      <c r="C3" s="248"/>
      <c r="D3" s="248"/>
      <c r="E3" s="248"/>
      <c r="F3" s="248"/>
      <c r="G3" s="248"/>
      <c r="H3" s="248"/>
      <c r="I3" s="248"/>
      <c r="J3" s="248"/>
      <c r="K3" s="248"/>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S3" s="116" t="s">
        <v>579</v>
      </c>
      <c r="AT3" s="117">
        <v>2</v>
      </c>
      <c r="AU3" s="116" t="s">
        <v>254</v>
      </c>
      <c r="AV3" s="118">
        <v>800</v>
      </c>
      <c r="AX3" s="116" t="s">
        <v>579</v>
      </c>
      <c r="AY3" s="117">
        <v>2</v>
      </c>
      <c r="AZ3" s="116" t="s">
        <v>254</v>
      </c>
      <c r="BA3" s="118">
        <v>800</v>
      </c>
      <c r="BB3" s="118" t="s">
        <v>907</v>
      </c>
      <c r="BC3" s="118"/>
    </row>
    <row r="4" spans="1:55" x14ac:dyDescent="0.2">
      <c r="A4" s="248"/>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c r="AD4" s="248"/>
      <c r="AE4" s="248"/>
      <c r="AF4" s="248"/>
      <c r="AG4" s="248"/>
      <c r="AH4" s="248"/>
      <c r="AI4" s="248"/>
      <c r="AJ4" s="248"/>
      <c r="AK4" s="248"/>
      <c r="AS4" s="116" t="s">
        <v>580</v>
      </c>
      <c r="AT4" s="117">
        <v>2</v>
      </c>
      <c r="AU4" s="116" t="s">
        <v>255</v>
      </c>
      <c r="AV4" s="118">
        <v>680</v>
      </c>
      <c r="AX4" s="116" t="s">
        <v>580</v>
      </c>
      <c r="AY4" s="117">
        <v>2</v>
      </c>
      <c r="AZ4" s="116" t="s">
        <v>255</v>
      </c>
      <c r="BA4" s="118">
        <v>680</v>
      </c>
      <c r="BB4" s="118" t="s">
        <v>907</v>
      </c>
      <c r="BC4" s="118"/>
    </row>
    <row r="5" spans="1:55" x14ac:dyDescent="0.2">
      <c r="A5" s="248"/>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S5" s="116" t="s">
        <v>581</v>
      </c>
      <c r="AT5" s="117">
        <v>1</v>
      </c>
      <c r="AU5" s="116" t="s">
        <v>256</v>
      </c>
      <c r="AV5" s="118">
        <v>390</v>
      </c>
      <c r="AX5" s="116" t="s">
        <v>581</v>
      </c>
      <c r="AY5" s="117">
        <v>1</v>
      </c>
      <c r="AZ5" s="116" t="s">
        <v>256</v>
      </c>
      <c r="BA5" s="118">
        <v>390</v>
      </c>
      <c r="BB5" s="118" t="s">
        <v>907</v>
      </c>
      <c r="BC5" s="118"/>
    </row>
    <row r="6" spans="1:55" ht="12.75" customHeight="1" x14ac:dyDescent="0.2">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K6" s="248"/>
      <c r="AS6" s="116" t="s">
        <v>582</v>
      </c>
      <c r="AT6" s="117">
        <v>1</v>
      </c>
      <c r="AU6" s="116" t="s">
        <v>257</v>
      </c>
      <c r="AV6" s="118">
        <v>360</v>
      </c>
      <c r="AX6" s="116" t="s">
        <v>582</v>
      </c>
      <c r="AY6" s="117">
        <v>1</v>
      </c>
      <c r="AZ6" s="116" t="s">
        <v>257</v>
      </c>
      <c r="BA6" s="118">
        <v>360</v>
      </c>
      <c r="BB6" s="118" t="s">
        <v>907</v>
      </c>
      <c r="BC6" s="118"/>
    </row>
    <row r="7" spans="1:55" ht="6.75" customHeight="1" x14ac:dyDescent="0.2">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S7" s="116" t="s">
        <v>583</v>
      </c>
      <c r="AT7" s="117">
        <v>2</v>
      </c>
      <c r="AU7" s="116" t="s">
        <v>258</v>
      </c>
      <c r="AV7" s="118">
        <v>340</v>
      </c>
      <c r="AX7" s="116" t="s">
        <v>583</v>
      </c>
      <c r="AY7" s="117">
        <v>2</v>
      </c>
      <c r="AZ7" s="116" t="s">
        <v>258</v>
      </c>
      <c r="BA7" s="118">
        <v>340</v>
      </c>
      <c r="BB7" s="118" t="s">
        <v>907</v>
      </c>
      <c r="BC7" s="118"/>
    </row>
    <row r="8" spans="1:55" ht="15.75" x14ac:dyDescent="0.25">
      <c r="A8" s="264" t="s">
        <v>191</v>
      </c>
      <c r="B8" s="265"/>
      <c r="C8" s="265"/>
      <c r="D8" s="265"/>
      <c r="E8" s="265"/>
      <c r="F8" s="266"/>
      <c r="U8" s="2"/>
      <c r="V8" s="2"/>
      <c r="W8" s="623" t="s">
        <v>18</v>
      </c>
      <c r="X8" s="623"/>
      <c r="Y8" s="623"/>
      <c r="Z8" s="267"/>
      <c r="AA8" s="268"/>
      <c r="AB8" s="268"/>
      <c r="AC8" s="268"/>
      <c r="AD8" s="268"/>
      <c r="AE8" s="268"/>
      <c r="AF8" s="268"/>
      <c r="AG8" s="268"/>
      <c r="AH8" s="268"/>
      <c r="AI8" s="268"/>
      <c r="AJ8" s="268"/>
      <c r="AK8" s="269"/>
      <c r="AS8" s="116" t="s">
        <v>584</v>
      </c>
      <c r="AT8" s="117">
        <v>2</v>
      </c>
      <c r="AU8" s="116" t="s">
        <v>259</v>
      </c>
      <c r="AV8" s="118">
        <v>500</v>
      </c>
      <c r="AX8" s="116" t="s">
        <v>584</v>
      </c>
      <c r="AY8" s="117">
        <v>2</v>
      </c>
      <c r="AZ8" s="116" t="s">
        <v>259</v>
      </c>
      <c r="BA8" s="118">
        <v>500</v>
      </c>
      <c r="BB8" s="118" t="s">
        <v>907</v>
      </c>
      <c r="BC8" s="118"/>
    </row>
    <row r="9" spans="1:55" ht="6.75" customHeight="1" x14ac:dyDescent="0.2">
      <c r="W9" s="1"/>
      <c r="AS9" s="116" t="s">
        <v>585</v>
      </c>
      <c r="AT9" s="117">
        <v>2</v>
      </c>
      <c r="AU9" s="116" t="s">
        <v>260</v>
      </c>
      <c r="AV9" s="118">
        <v>500</v>
      </c>
      <c r="AX9" s="116" t="s">
        <v>585</v>
      </c>
      <c r="AY9" s="117">
        <v>2</v>
      </c>
      <c r="AZ9" s="116" t="s">
        <v>260</v>
      </c>
      <c r="BA9" s="118">
        <v>500</v>
      </c>
      <c r="BB9" s="118" t="s">
        <v>907</v>
      </c>
      <c r="BC9" s="118"/>
    </row>
    <row r="10" spans="1:55" ht="45" customHeight="1" x14ac:dyDescent="0.2">
      <c r="A10" s="196" t="s">
        <v>19</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8"/>
      <c r="AS10" s="116" t="s">
        <v>586</v>
      </c>
      <c r="AT10" s="117">
        <v>2</v>
      </c>
      <c r="AU10" s="116" t="s">
        <v>261</v>
      </c>
      <c r="AV10" s="118">
        <v>510</v>
      </c>
      <c r="AX10" s="116" t="s">
        <v>586</v>
      </c>
      <c r="AY10" s="117">
        <v>2</v>
      </c>
      <c r="AZ10" s="116" t="s">
        <v>261</v>
      </c>
      <c r="BA10" s="118">
        <v>510</v>
      </c>
      <c r="BB10" s="118" t="s">
        <v>907</v>
      </c>
      <c r="BC10" s="118"/>
    </row>
    <row r="11" spans="1:55" ht="12.75" customHeight="1" x14ac:dyDescent="0.2">
      <c r="AK11" s="6"/>
      <c r="AL11" s="36"/>
      <c r="AS11" s="116" t="s">
        <v>587</v>
      </c>
      <c r="AT11" s="117">
        <v>1</v>
      </c>
      <c r="AU11" s="116" t="s">
        <v>262</v>
      </c>
      <c r="AV11" s="118">
        <v>180</v>
      </c>
      <c r="AX11" s="116" t="s">
        <v>587</v>
      </c>
      <c r="AY11" s="117">
        <v>1</v>
      </c>
      <c r="AZ11" s="116" t="s">
        <v>262</v>
      </c>
      <c r="BA11" s="118">
        <v>180</v>
      </c>
      <c r="BB11" s="118" t="s">
        <v>907</v>
      </c>
      <c r="BC11" s="118"/>
    </row>
    <row r="12" spans="1:55" x14ac:dyDescent="0.2">
      <c r="A12" s="614" t="s">
        <v>59</v>
      </c>
      <c r="B12" s="614"/>
      <c r="C12" s="614"/>
      <c r="D12" s="614"/>
      <c r="E12" s="614"/>
      <c r="F12" s="614"/>
      <c r="G12" s="614"/>
      <c r="H12" s="614"/>
      <c r="I12" s="614"/>
      <c r="J12" s="614"/>
      <c r="K12" s="614"/>
      <c r="L12" s="614"/>
      <c r="M12" s="614"/>
      <c r="AS12" s="116" t="s">
        <v>588</v>
      </c>
      <c r="AT12" s="117">
        <v>2</v>
      </c>
      <c r="AU12" s="116" t="s">
        <v>263</v>
      </c>
      <c r="AV12" s="118">
        <v>490</v>
      </c>
      <c r="AX12" s="116" t="s">
        <v>588</v>
      </c>
      <c r="AY12" s="117">
        <v>2</v>
      </c>
      <c r="AZ12" s="116" t="s">
        <v>263</v>
      </c>
      <c r="BA12" s="118">
        <v>490</v>
      </c>
      <c r="BB12" s="118" t="s">
        <v>907</v>
      </c>
      <c r="BC12" s="118"/>
    </row>
    <row r="13" spans="1:55" ht="4.5" customHeight="1" x14ac:dyDescent="0.2">
      <c r="AS13" s="116" t="s">
        <v>589</v>
      </c>
      <c r="AT13" s="117">
        <v>2</v>
      </c>
      <c r="AU13" s="116" t="s">
        <v>264</v>
      </c>
      <c r="AV13" s="118">
        <v>290</v>
      </c>
      <c r="AX13" s="116" t="s">
        <v>589</v>
      </c>
      <c r="AY13" s="117">
        <v>2</v>
      </c>
      <c r="AZ13" s="116" t="s">
        <v>264</v>
      </c>
      <c r="BA13" s="118">
        <v>290</v>
      </c>
      <c r="BB13" s="118" t="s">
        <v>907</v>
      </c>
      <c r="BC13" s="118"/>
    </row>
    <row r="14" spans="1:55" x14ac:dyDescent="0.2">
      <c r="A14" s="814" t="s">
        <v>201</v>
      </c>
      <c r="B14" s="814"/>
      <c r="C14" s="814"/>
      <c r="D14" s="814"/>
      <c r="E14" s="814"/>
      <c r="F14" s="814"/>
      <c r="G14" s="814"/>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L14" s="79"/>
      <c r="AM14" s="79"/>
      <c r="AN14" s="78"/>
      <c r="AS14" s="116" t="s">
        <v>590</v>
      </c>
      <c r="AT14" s="117">
        <v>2</v>
      </c>
      <c r="AU14" s="116" t="s">
        <v>265</v>
      </c>
      <c r="AV14" s="118">
        <v>370</v>
      </c>
      <c r="AX14" s="116" t="s">
        <v>590</v>
      </c>
      <c r="AY14" s="117">
        <v>2</v>
      </c>
      <c r="AZ14" s="116" t="s">
        <v>265</v>
      </c>
      <c r="BA14" s="118">
        <v>370</v>
      </c>
      <c r="BB14" s="118" t="s">
        <v>907</v>
      </c>
      <c r="BC14" s="118"/>
    </row>
    <row r="15" spans="1:55" ht="6" customHeight="1" x14ac:dyDescent="0.2">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S15" s="116" t="s">
        <v>591</v>
      </c>
      <c r="AT15" s="117">
        <v>2</v>
      </c>
      <c r="AU15" s="116" t="s">
        <v>266</v>
      </c>
      <c r="AV15" s="118">
        <v>340</v>
      </c>
      <c r="AX15" s="116" t="s">
        <v>591</v>
      </c>
      <c r="AY15" s="117">
        <v>2</v>
      </c>
      <c r="AZ15" s="116" t="s">
        <v>266</v>
      </c>
      <c r="BA15" s="118">
        <v>340</v>
      </c>
      <c r="BB15" s="118" t="s">
        <v>907</v>
      </c>
      <c r="BC15" s="118"/>
    </row>
    <row r="16" spans="1:55" ht="3.75" customHeight="1" thickBot="1" x14ac:dyDescent="0.25">
      <c r="A16" s="39"/>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S16" s="116" t="s">
        <v>592</v>
      </c>
      <c r="AT16" s="117">
        <v>2</v>
      </c>
      <c r="AU16" s="116" t="s">
        <v>267</v>
      </c>
      <c r="AV16" s="118">
        <v>560</v>
      </c>
      <c r="AX16" s="116" t="s">
        <v>592</v>
      </c>
      <c r="AY16" s="117">
        <v>2</v>
      </c>
      <c r="AZ16" s="116" t="s">
        <v>267</v>
      </c>
      <c r="BA16" s="118">
        <v>560</v>
      </c>
      <c r="BB16" s="118" t="s">
        <v>907</v>
      </c>
      <c r="BC16" s="118"/>
    </row>
    <row r="17" spans="1:55" x14ac:dyDescent="0.2">
      <c r="A17" s="40"/>
      <c r="B17" s="40"/>
      <c r="C17" s="40"/>
      <c r="D17" s="40"/>
      <c r="E17" s="41"/>
      <c r="F17" s="434"/>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379"/>
      <c r="AJ17" s="379"/>
      <c r="AK17" s="42"/>
      <c r="AS17" s="116" t="s">
        <v>593</v>
      </c>
      <c r="AT17" s="117">
        <v>2</v>
      </c>
      <c r="AU17" s="116" t="s">
        <v>268</v>
      </c>
      <c r="AV17" s="118">
        <v>560</v>
      </c>
      <c r="AX17" s="116" t="s">
        <v>593</v>
      </c>
      <c r="AY17" s="117">
        <v>2</v>
      </c>
      <c r="AZ17" s="116" t="s">
        <v>268</v>
      </c>
      <c r="BA17" s="118">
        <v>560</v>
      </c>
      <c r="BB17" s="118" t="s">
        <v>907</v>
      </c>
      <c r="BC17" s="118"/>
    </row>
    <row r="18" spans="1:55" ht="9.75" customHeight="1" x14ac:dyDescent="0.2">
      <c r="A18" s="40"/>
      <c r="B18" s="40"/>
      <c r="C18" s="40"/>
      <c r="D18" s="40"/>
      <c r="E18" s="41"/>
      <c r="F18" s="461"/>
      <c r="G18" s="461"/>
      <c r="H18" s="461"/>
      <c r="I18" s="461"/>
      <c r="J18" s="461"/>
      <c r="K18" s="461"/>
      <c r="L18" s="461"/>
      <c r="M18" s="461"/>
      <c r="N18" s="461"/>
      <c r="O18" s="461"/>
      <c r="P18" s="461"/>
      <c r="Q18" s="461"/>
      <c r="R18" s="461"/>
      <c r="S18" s="461"/>
      <c r="T18" s="461"/>
      <c r="U18" s="461"/>
      <c r="V18" s="461"/>
      <c r="W18" s="461"/>
      <c r="X18" s="461"/>
      <c r="Y18" s="461"/>
      <c r="Z18" s="461"/>
      <c r="AA18" s="461"/>
      <c r="AB18" s="461"/>
      <c r="AC18" s="461"/>
      <c r="AD18" s="461"/>
      <c r="AE18" s="461"/>
      <c r="AF18" s="461"/>
      <c r="AG18" s="461"/>
      <c r="AH18" s="461"/>
      <c r="AI18" s="461"/>
      <c r="AJ18" s="630"/>
      <c r="AK18" s="43"/>
      <c r="AS18" s="116" t="s">
        <v>594</v>
      </c>
      <c r="AT18" s="117">
        <v>2</v>
      </c>
      <c r="AU18" s="116" t="s">
        <v>269</v>
      </c>
      <c r="AV18" s="118">
        <v>210</v>
      </c>
      <c r="AX18" s="116" t="s">
        <v>594</v>
      </c>
      <c r="AY18" s="117">
        <v>2</v>
      </c>
      <c r="AZ18" s="116" t="s">
        <v>269</v>
      </c>
      <c r="BA18" s="118">
        <v>210</v>
      </c>
      <c r="BB18" s="118" t="s">
        <v>907</v>
      </c>
      <c r="BC18" s="118"/>
    </row>
    <row r="19" spans="1:55" ht="13.5" customHeight="1" thickBot="1" x14ac:dyDescent="0.25">
      <c r="A19" s="40"/>
      <c r="B19" s="40"/>
      <c r="C19" s="40"/>
      <c r="D19" s="40"/>
      <c r="E19" s="41"/>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2"/>
      <c r="AE19" s="382"/>
      <c r="AF19" s="382"/>
      <c r="AG19" s="382"/>
      <c r="AH19" s="382"/>
      <c r="AI19" s="382"/>
      <c r="AJ19" s="382"/>
      <c r="AK19" s="43"/>
      <c r="AS19" s="116" t="s">
        <v>595</v>
      </c>
      <c r="AT19" s="117">
        <v>2</v>
      </c>
      <c r="AU19" s="116" t="s">
        <v>270</v>
      </c>
      <c r="AV19" s="118">
        <v>180</v>
      </c>
      <c r="AX19" s="116" t="s">
        <v>595</v>
      </c>
      <c r="AY19" s="117">
        <v>2</v>
      </c>
      <c r="AZ19" s="116" t="s">
        <v>270</v>
      </c>
      <c r="BA19" s="118">
        <v>180</v>
      </c>
      <c r="BB19" s="118" t="s">
        <v>907</v>
      </c>
      <c r="BC19" s="118"/>
    </row>
    <row r="20" spans="1:55" x14ac:dyDescent="0.2">
      <c r="A20" s="44"/>
      <c r="B20" s="44"/>
      <c r="C20" s="44"/>
      <c r="D20" s="44"/>
      <c r="E20" s="45"/>
      <c r="F20" s="639"/>
      <c r="G20" s="640"/>
      <c r="H20" s="640"/>
      <c r="I20" s="640"/>
      <c r="J20" s="640"/>
      <c r="K20" s="640"/>
      <c r="L20" s="640"/>
      <c r="M20" s="640"/>
      <c r="N20" s="640"/>
      <c r="O20" s="640"/>
      <c r="P20" s="640"/>
      <c r="Q20" s="640"/>
      <c r="R20" s="640"/>
      <c r="S20" s="640"/>
      <c r="T20" s="640"/>
      <c r="U20" s="640"/>
      <c r="V20" s="640"/>
      <c r="W20" s="640"/>
      <c r="X20" s="640"/>
      <c r="Y20" s="640"/>
      <c r="Z20" s="640"/>
      <c r="AA20" s="640"/>
      <c r="AB20" s="640"/>
      <c r="AC20" s="640"/>
      <c r="AD20" s="640"/>
      <c r="AE20" s="640"/>
      <c r="AF20" s="640"/>
      <c r="AG20" s="640"/>
      <c r="AH20" s="640"/>
      <c r="AI20" s="640"/>
      <c r="AJ20" s="641"/>
      <c r="AK20" s="46"/>
      <c r="AS20" s="116" t="s">
        <v>596</v>
      </c>
      <c r="AT20" s="117">
        <v>2</v>
      </c>
      <c r="AU20" s="116" t="s">
        <v>271</v>
      </c>
      <c r="AV20" s="118">
        <v>560</v>
      </c>
      <c r="AX20" s="116" t="s">
        <v>596</v>
      </c>
      <c r="AY20" s="117">
        <v>2</v>
      </c>
      <c r="AZ20" s="116" t="s">
        <v>271</v>
      </c>
      <c r="BA20" s="118">
        <v>560</v>
      </c>
      <c r="BB20" s="118" t="s">
        <v>907</v>
      </c>
      <c r="BC20" s="118"/>
    </row>
    <row r="21" spans="1:55" x14ac:dyDescent="0.2">
      <c r="A21" s="44"/>
      <c r="B21" s="44"/>
      <c r="C21" s="44"/>
      <c r="D21" s="44"/>
      <c r="E21" s="45"/>
      <c r="F21" s="617"/>
      <c r="G21" s="618"/>
      <c r="H21" s="618"/>
      <c r="I21" s="618"/>
      <c r="J21" s="618"/>
      <c r="K21" s="618"/>
      <c r="L21" s="618"/>
      <c r="M21" s="618"/>
      <c r="N21" s="618"/>
      <c r="O21" s="618"/>
      <c r="P21" s="618"/>
      <c r="Q21" s="618"/>
      <c r="R21" s="618"/>
      <c r="S21" s="618"/>
      <c r="T21" s="618"/>
      <c r="U21" s="618"/>
      <c r="V21" s="618"/>
      <c r="W21" s="618"/>
      <c r="X21" s="618"/>
      <c r="Y21" s="618"/>
      <c r="Z21" s="618"/>
      <c r="AA21" s="618"/>
      <c r="AB21" s="618"/>
      <c r="AC21" s="618"/>
      <c r="AD21" s="618"/>
      <c r="AE21" s="618"/>
      <c r="AF21" s="618"/>
      <c r="AG21" s="618"/>
      <c r="AH21" s="618"/>
      <c r="AI21" s="618"/>
      <c r="AJ21" s="619"/>
      <c r="AK21" s="46"/>
      <c r="AS21" s="116" t="s">
        <v>597</v>
      </c>
      <c r="AT21" s="117">
        <v>1</v>
      </c>
      <c r="AU21" s="116" t="s">
        <v>272</v>
      </c>
      <c r="AV21" s="118">
        <v>310</v>
      </c>
      <c r="AX21" s="116" t="s">
        <v>597</v>
      </c>
      <c r="AY21" s="117">
        <v>1</v>
      </c>
      <c r="AZ21" s="116" t="s">
        <v>272</v>
      </c>
      <c r="BA21" s="118">
        <v>310</v>
      </c>
      <c r="BB21" s="118" t="s">
        <v>907</v>
      </c>
      <c r="BC21" s="118"/>
    </row>
    <row r="22" spans="1:55" x14ac:dyDescent="0.2">
      <c r="A22" s="47"/>
      <c r="B22" s="47"/>
      <c r="C22" s="47"/>
      <c r="D22" s="47"/>
      <c r="E22" s="48"/>
      <c r="F22" s="617"/>
      <c r="G22" s="618"/>
      <c r="H22" s="618"/>
      <c r="I22" s="618"/>
      <c r="J22" s="618"/>
      <c r="K22" s="618"/>
      <c r="L22" s="618"/>
      <c r="M22" s="618"/>
      <c r="N22" s="618"/>
      <c r="O22" s="618"/>
      <c r="P22" s="618"/>
      <c r="Q22" s="618"/>
      <c r="R22" s="618"/>
      <c r="S22" s="618"/>
      <c r="T22" s="618"/>
      <c r="U22" s="618"/>
      <c r="V22" s="618"/>
      <c r="W22" s="618"/>
      <c r="X22" s="618"/>
      <c r="Y22" s="618"/>
      <c r="Z22" s="618"/>
      <c r="AA22" s="618"/>
      <c r="AB22" s="618"/>
      <c r="AC22" s="618"/>
      <c r="AD22" s="618"/>
      <c r="AE22" s="618"/>
      <c r="AF22" s="618"/>
      <c r="AG22" s="618"/>
      <c r="AH22" s="618"/>
      <c r="AI22" s="618"/>
      <c r="AJ22" s="619"/>
      <c r="AK22" s="46"/>
      <c r="AS22" s="116" t="s">
        <v>598</v>
      </c>
      <c r="AT22" s="117">
        <v>2</v>
      </c>
      <c r="AU22" s="116" t="s">
        <v>273</v>
      </c>
      <c r="AV22" s="118">
        <v>440</v>
      </c>
      <c r="AX22" s="116" t="s">
        <v>598</v>
      </c>
      <c r="AY22" s="117">
        <v>2</v>
      </c>
      <c r="AZ22" s="116" t="s">
        <v>273</v>
      </c>
      <c r="BA22" s="118">
        <v>440</v>
      </c>
      <c r="BB22" s="118" t="s">
        <v>907</v>
      </c>
      <c r="BC22" s="118"/>
    </row>
    <row r="23" spans="1:55" x14ac:dyDescent="0.2">
      <c r="A23" s="47"/>
      <c r="B23" s="47"/>
      <c r="C23" s="47"/>
      <c r="D23" s="47"/>
      <c r="E23" s="48"/>
      <c r="F23" s="617"/>
      <c r="G23" s="618"/>
      <c r="H23" s="618"/>
      <c r="I23" s="618"/>
      <c r="J23" s="618"/>
      <c r="K23" s="618"/>
      <c r="L23" s="618"/>
      <c r="M23" s="618"/>
      <c r="N23" s="618"/>
      <c r="O23" s="618"/>
      <c r="P23" s="618"/>
      <c r="Q23" s="618"/>
      <c r="R23" s="618"/>
      <c r="S23" s="618"/>
      <c r="T23" s="618"/>
      <c r="U23" s="618"/>
      <c r="V23" s="618"/>
      <c r="W23" s="618"/>
      <c r="X23" s="618"/>
      <c r="Y23" s="618"/>
      <c r="Z23" s="618"/>
      <c r="AA23" s="618"/>
      <c r="AB23" s="618"/>
      <c r="AC23" s="618"/>
      <c r="AD23" s="618"/>
      <c r="AE23" s="618"/>
      <c r="AF23" s="618"/>
      <c r="AG23" s="618"/>
      <c r="AH23" s="618"/>
      <c r="AI23" s="618"/>
      <c r="AJ23" s="619"/>
      <c r="AK23" s="46"/>
      <c r="AS23" s="116" t="s">
        <v>599</v>
      </c>
      <c r="AT23" s="117">
        <v>2</v>
      </c>
      <c r="AU23" s="116" t="s">
        <v>274</v>
      </c>
      <c r="AV23" s="118">
        <v>410</v>
      </c>
      <c r="AX23" s="116" t="s">
        <v>599</v>
      </c>
      <c r="AY23" s="117">
        <v>2</v>
      </c>
      <c r="AZ23" s="116" t="s">
        <v>274</v>
      </c>
      <c r="BA23" s="118">
        <v>410</v>
      </c>
      <c r="BB23" s="118" t="s">
        <v>907</v>
      </c>
      <c r="BC23" s="118"/>
    </row>
    <row r="24" spans="1:55" x14ac:dyDescent="0.2">
      <c r="A24" s="47"/>
      <c r="B24" s="47"/>
      <c r="C24" s="47"/>
      <c r="D24" s="47"/>
      <c r="E24" s="48"/>
      <c r="F24" s="617"/>
      <c r="G24" s="618"/>
      <c r="H24" s="618"/>
      <c r="I24" s="618"/>
      <c r="J24" s="618"/>
      <c r="K24" s="618"/>
      <c r="L24" s="618"/>
      <c r="M24" s="618"/>
      <c r="N24" s="618"/>
      <c r="O24" s="618"/>
      <c r="P24" s="618"/>
      <c r="Q24" s="618"/>
      <c r="R24" s="618"/>
      <c r="S24" s="618"/>
      <c r="T24" s="618"/>
      <c r="U24" s="618"/>
      <c r="V24" s="618"/>
      <c r="W24" s="618"/>
      <c r="X24" s="618"/>
      <c r="Y24" s="618"/>
      <c r="Z24" s="618"/>
      <c r="AA24" s="618"/>
      <c r="AB24" s="618"/>
      <c r="AC24" s="618"/>
      <c r="AD24" s="618"/>
      <c r="AE24" s="618"/>
      <c r="AF24" s="618"/>
      <c r="AG24" s="618"/>
      <c r="AH24" s="618"/>
      <c r="AI24" s="618"/>
      <c r="AJ24" s="619"/>
      <c r="AK24" s="46"/>
      <c r="AS24" s="116" t="s">
        <v>600</v>
      </c>
      <c r="AT24" s="117">
        <v>2</v>
      </c>
      <c r="AU24" s="116" t="s">
        <v>275</v>
      </c>
      <c r="AV24" s="118">
        <v>510</v>
      </c>
      <c r="AX24" s="116" t="s">
        <v>600</v>
      </c>
      <c r="AY24" s="117">
        <v>2</v>
      </c>
      <c r="AZ24" s="116" t="s">
        <v>275</v>
      </c>
      <c r="BA24" s="118">
        <v>510</v>
      </c>
      <c r="BB24" s="118" t="s">
        <v>907</v>
      </c>
      <c r="BC24" s="118"/>
    </row>
    <row r="25" spans="1:55" x14ac:dyDescent="0.2">
      <c r="A25" s="47"/>
      <c r="B25" s="47"/>
      <c r="C25" s="47"/>
      <c r="D25" s="47"/>
      <c r="E25" s="48"/>
      <c r="F25" s="617"/>
      <c r="G25" s="618"/>
      <c r="H25" s="618"/>
      <c r="I25" s="618"/>
      <c r="J25" s="618"/>
      <c r="K25" s="618"/>
      <c r="L25" s="618"/>
      <c r="M25" s="618"/>
      <c r="N25" s="618"/>
      <c r="O25" s="618"/>
      <c r="P25" s="618"/>
      <c r="Q25" s="618"/>
      <c r="R25" s="618"/>
      <c r="S25" s="618"/>
      <c r="T25" s="618"/>
      <c r="U25" s="618"/>
      <c r="V25" s="618"/>
      <c r="W25" s="618"/>
      <c r="X25" s="618"/>
      <c r="Y25" s="618"/>
      <c r="Z25" s="618"/>
      <c r="AA25" s="618"/>
      <c r="AB25" s="618"/>
      <c r="AC25" s="618"/>
      <c r="AD25" s="618"/>
      <c r="AE25" s="618"/>
      <c r="AF25" s="618"/>
      <c r="AG25" s="618"/>
      <c r="AH25" s="618"/>
      <c r="AI25" s="618"/>
      <c r="AJ25" s="619"/>
      <c r="AK25" s="46"/>
      <c r="AS25" s="116" t="s">
        <v>601</v>
      </c>
      <c r="AT25" s="117">
        <v>2</v>
      </c>
      <c r="AU25" s="116" t="s">
        <v>276</v>
      </c>
      <c r="AV25" s="118">
        <v>540</v>
      </c>
      <c r="AX25" s="116" t="s">
        <v>601</v>
      </c>
      <c r="AY25" s="117">
        <v>2</v>
      </c>
      <c r="AZ25" s="116" t="s">
        <v>276</v>
      </c>
      <c r="BA25" s="118">
        <v>540</v>
      </c>
      <c r="BB25" s="118" t="s">
        <v>907</v>
      </c>
      <c r="BC25" s="118"/>
    </row>
    <row r="26" spans="1:55" x14ac:dyDescent="0.2">
      <c r="A26" s="47"/>
      <c r="B26" s="47"/>
      <c r="C26" s="47"/>
      <c r="D26" s="47"/>
      <c r="E26" s="48"/>
      <c r="F26" s="617"/>
      <c r="G26" s="618"/>
      <c r="H26" s="618"/>
      <c r="I26" s="618"/>
      <c r="J26" s="618"/>
      <c r="K26" s="618"/>
      <c r="L26" s="618"/>
      <c r="M26" s="618"/>
      <c r="N26" s="618"/>
      <c r="O26" s="618"/>
      <c r="P26" s="618"/>
      <c r="Q26" s="618"/>
      <c r="R26" s="618"/>
      <c r="S26" s="618"/>
      <c r="T26" s="618"/>
      <c r="U26" s="618"/>
      <c r="V26" s="618"/>
      <c r="W26" s="618"/>
      <c r="X26" s="618"/>
      <c r="Y26" s="618"/>
      <c r="Z26" s="618"/>
      <c r="AA26" s="618"/>
      <c r="AB26" s="618"/>
      <c r="AC26" s="618"/>
      <c r="AD26" s="618"/>
      <c r="AE26" s="618"/>
      <c r="AF26" s="618"/>
      <c r="AG26" s="618"/>
      <c r="AH26" s="618"/>
      <c r="AI26" s="618"/>
      <c r="AJ26" s="619"/>
      <c r="AK26" s="46"/>
      <c r="AS26" s="116" t="s">
        <v>602</v>
      </c>
      <c r="AT26" s="117">
        <v>2</v>
      </c>
      <c r="AU26" s="116" t="s">
        <v>277</v>
      </c>
      <c r="AV26" s="118">
        <v>330</v>
      </c>
      <c r="AX26" s="116" t="s">
        <v>602</v>
      </c>
      <c r="AY26" s="117">
        <v>2</v>
      </c>
      <c r="AZ26" s="116" t="s">
        <v>277</v>
      </c>
      <c r="BA26" s="118">
        <v>330</v>
      </c>
      <c r="BB26" s="118" t="s">
        <v>907</v>
      </c>
      <c r="BC26" s="118"/>
    </row>
    <row r="27" spans="1:55" x14ac:dyDescent="0.2">
      <c r="A27" s="47"/>
      <c r="B27" s="47"/>
      <c r="C27" s="47"/>
      <c r="D27" s="47"/>
      <c r="E27" s="48"/>
      <c r="F27" s="617"/>
      <c r="G27" s="618"/>
      <c r="H27" s="618"/>
      <c r="I27" s="618"/>
      <c r="J27" s="618"/>
      <c r="K27" s="618"/>
      <c r="L27" s="618"/>
      <c r="M27" s="618"/>
      <c r="N27" s="618"/>
      <c r="O27" s="618"/>
      <c r="P27" s="618"/>
      <c r="Q27" s="618"/>
      <c r="R27" s="618"/>
      <c r="S27" s="618"/>
      <c r="T27" s="618"/>
      <c r="U27" s="618"/>
      <c r="V27" s="618"/>
      <c r="W27" s="618"/>
      <c r="X27" s="618"/>
      <c r="Y27" s="618"/>
      <c r="Z27" s="618"/>
      <c r="AA27" s="618"/>
      <c r="AB27" s="618"/>
      <c r="AC27" s="618"/>
      <c r="AD27" s="618"/>
      <c r="AE27" s="618"/>
      <c r="AF27" s="618"/>
      <c r="AG27" s="618"/>
      <c r="AH27" s="618"/>
      <c r="AI27" s="618"/>
      <c r="AJ27" s="619"/>
      <c r="AK27" s="46"/>
      <c r="AS27" s="116" t="s">
        <v>603</v>
      </c>
      <c r="AT27" s="117">
        <v>2</v>
      </c>
      <c r="AU27" s="116" t="s">
        <v>278</v>
      </c>
      <c r="AV27" s="118">
        <v>370</v>
      </c>
      <c r="AX27" s="116" t="s">
        <v>603</v>
      </c>
      <c r="AY27" s="117">
        <v>2</v>
      </c>
      <c r="AZ27" s="116" t="s">
        <v>278</v>
      </c>
      <c r="BA27" s="118">
        <v>370</v>
      </c>
      <c r="BB27" s="118" t="s">
        <v>907</v>
      </c>
      <c r="BC27" s="118"/>
    </row>
    <row r="28" spans="1:55" x14ac:dyDescent="0.2">
      <c r="A28" s="47"/>
      <c r="B28" s="47"/>
      <c r="C28" s="47"/>
      <c r="D28" s="47"/>
      <c r="E28" s="48"/>
      <c r="F28" s="617"/>
      <c r="G28" s="618"/>
      <c r="H28" s="618"/>
      <c r="I28" s="618"/>
      <c r="J28" s="618"/>
      <c r="K28" s="618"/>
      <c r="L28" s="618"/>
      <c r="M28" s="618"/>
      <c r="N28" s="618"/>
      <c r="O28" s="618"/>
      <c r="P28" s="618"/>
      <c r="Q28" s="618"/>
      <c r="R28" s="618"/>
      <c r="S28" s="618"/>
      <c r="T28" s="618"/>
      <c r="U28" s="618"/>
      <c r="V28" s="618"/>
      <c r="W28" s="618"/>
      <c r="X28" s="618"/>
      <c r="Y28" s="618"/>
      <c r="Z28" s="618"/>
      <c r="AA28" s="618"/>
      <c r="AB28" s="618"/>
      <c r="AC28" s="618"/>
      <c r="AD28" s="618"/>
      <c r="AE28" s="618"/>
      <c r="AF28" s="618"/>
      <c r="AG28" s="618"/>
      <c r="AH28" s="618"/>
      <c r="AI28" s="618"/>
      <c r="AJ28" s="619"/>
      <c r="AK28" s="46"/>
      <c r="AS28" s="116" t="s">
        <v>604</v>
      </c>
      <c r="AT28" s="117">
        <v>2</v>
      </c>
      <c r="AU28" s="116" t="s">
        <v>279</v>
      </c>
      <c r="AV28" s="118">
        <v>420</v>
      </c>
      <c r="AX28" s="116" t="s">
        <v>604</v>
      </c>
      <c r="AY28" s="117">
        <v>2</v>
      </c>
      <c r="AZ28" s="116" t="s">
        <v>279</v>
      </c>
      <c r="BA28" s="118">
        <v>420</v>
      </c>
      <c r="BB28" s="118" t="s">
        <v>907</v>
      </c>
      <c r="BC28" s="118"/>
    </row>
    <row r="29" spans="1:55" x14ac:dyDescent="0.2">
      <c r="A29" s="44"/>
      <c r="B29" s="44"/>
      <c r="C29" s="44"/>
      <c r="D29" s="44"/>
      <c r="E29" s="45"/>
      <c r="F29" s="617"/>
      <c r="G29" s="618"/>
      <c r="H29" s="618"/>
      <c r="I29" s="618"/>
      <c r="J29" s="618"/>
      <c r="K29" s="618"/>
      <c r="L29" s="618"/>
      <c r="M29" s="618"/>
      <c r="N29" s="618"/>
      <c r="O29" s="618"/>
      <c r="P29" s="618"/>
      <c r="Q29" s="618"/>
      <c r="R29" s="618"/>
      <c r="S29" s="618"/>
      <c r="T29" s="618"/>
      <c r="U29" s="618"/>
      <c r="V29" s="618"/>
      <c r="W29" s="618"/>
      <c r="X29" s="618"/>
      <c r="Y29" s="618"/>
      <c r="Z29" s="618"/>
      <c r="AA29" s="618"/>
      <c r="AB29" s="618"/>
      <c r="AC29" s="618"/>
      <c r="AD29" s="618"/>
      <c r="AE29" s="618"/>
      <c r="AF29" s="618"/>
      <c r="AG29" s="618"/>
      <c r="AH29" s="618"/>
      <c r="AI29" s="618"/>
      <c r="AJ29" s="619"/>
      <c r="AK29" s="46"/>
      <c r="AS29" s="116" t="s">
        <v>605</v>
      </c>
      <c r="AT29" s="117">
        <v>2</v>
      </c>
      <c r="AU29" s="116" t="s">
        <v>280</v>
      </c>
      <c r="AV29" s="118">
        <v>410</v>
      </c>
      <c r="AX29" s="116" t="s">
        <v>605</v>
      </c>
      <c r="AY29" s="117">
        <v>2</v>
      </c>
      <c r="AZ29" s="116" t="s">
        <v>280</v>
      </c>
      <c r="BA29" s="118">
        <v>410</v>
      </c>
      <c r="BB29" s="118" t="s">
        <v>907</v>
      </c>
      <c r="BC29" s="118"/>
    </row>
    <row r="30" spans="1:55" x14ac:dyDescent="0.2">
      <c r="A30" s="44"/>
      <c r="B30" s="44"/>
      <c r="C30" s="44"/>
      <c r="D30" s="44"/>
      <c r="E30" s="45"/>
      <c r="F30" s="617"/>
      <c r="G30" s="618"/>
      <c r="H30" s="618"/>
      <c r="I30" s="618"/>
      <c r="J30" s="618"/>
      <c r="K30" s="618"/>
      <c r="L30" s="618"/>
      <c r="M30" s="618"/>
      <c r="N30" s="618"/>
      <c r="O30" s="618"/>
      <c r="P30" s="618"/>
      <c r="Q30" s="618"/>
      <c r="R30" s="618"/>
      <c r="S30" s="618"/>
      <c r="T30" s="618"/>
      <c r="U30" s="618"/>
      <c r="V30" s="618"/>
      <c r="W30" s="618"/>
      <c r="X30" s="618"/>
      <c r="Y30" s="618"/>
      <c r="Z30" s="618"/>
      <c r="AA30" s="618"/>
      <c r="AB30" s="618"/>
      <c r="AC30" s="618"/>
      <c r="AD30" s="618"/>
      <c r="AE30" s="618"/>
      <c r="AF30" s="618"/>
      <c r="AG30" s="618"/>
      <c r="AH30" s="618"/>
      <c r="AI30" s="618"/>
      <c r="AJ30" s="619"/>
      <c r="AK30" s="46"/>
      <c r="AS30" s="116" t="s">
        <v>606</v>
      </c>
      <c r="AT30" s="117">
        <v>1</v>
      </c>
      <c r="AU30" s="116" t="s">
        <v>281</v>
      </c>
      <c r="AV30" s="118">
        <v>250</v>
      </c>
      <c r="AX30" s="116" t="s">
        <v>606</v>
      </c>
      <c r="AY30" s="117">
        <v>1</v>
      </c>
      <c r="AZ30" s="116" t="s">
        <v>281</v>
      </c>
      <c r="BA30" s="118">
        <v>250</v>
      </c>
      <c r="BB30" s="118" t="s">
        <v>907</v>
      </c>
      <c r="BC30" s="118"/>
    </row>
    <row r="31" spans="1:55" x14ac:dyDescent="0.2">
      <c r="A31" s="44"/>
      <c r="B31" s="44"/>
      <c r="C31" s="44"/>
      <c r="D31" s="44"/>
      <c r="E31" s="45"/>
      <c r="F31" s="617"/>
      <c r="G31" s="618"/>
      <c r="H31" s="618"/>
      <c r="I31" s="618"/>
      <c r="J31" s="618"/>
      <c r="K31" s="618"/>
      <c r="L31" s="618"/>
      <c r="M31" s="618"/>
      <c r="N31" s="618"/>
      <c r="O31" s="618"/>
      <c r="P31" s="618"/>
      <c r="Q31" s="618"/>
      <c r="R31" s="618"/>
      <c r="S31" s="618"/>
      <c r="T31" s="618"/>
      <c r="U31" s="618"/>
      <c r="V31" s="618"/>
      <c r="W31" s="618"/>
      <c r="X31" s="618"/>
      <c r="Y31" s="618"/>
      <c r="Z31" s="618"/>
      <c r="AA31" s="618"/>
      <c r="AB31" s="618"/>
      <c r="AC31" s="618"/>
      <c r="AD31" s="618"/>
      <c r="AE31" s="618"/>
      <c r="AF31" s="618"/>
      <c r="AG31" s="618"/>
      <c r="AH31" s="618"/>
      <c r="AI31" s="618"/>
      <c r="AJ31" s="619"/>
      <c r="AK31" s="46"/>
      <c r="AS31" s="116" t="s">
        <v>607</v>
      </c>
      <c r="AT31" s="117">
        <v>2</v>
      </c>
      <c r="AU31" s="116" t="s">
        <v>282</v>
      </c>
      <c r="AV31" s="118">
        <v>390</v>
      </c>
      <c r="AX31" s="116" t="s">
        <v>607</v>
      </c>
      <c r="AY31" s="117">
        <v>2</v>
      </c>
      <c r="AZ31" s="116" t="s">
        <v>282</v>
      </c>
      <c r="BA31" s="118">
        <v>390</v>
      </c>
      <c r="BB31" s="118" t="s">
        <v>907</v>
      </c>
      <c r="BC31" s="118"/>
    </row>
    <row r="32" spans="1:55" x14ac:dyDescent="0.2">
      <c r="A32" s="44"/>
      <c r="B32" s="44"/>
      <c r="C32" s="44"/>
      <c r="D32" s="44"/>
      <c r="E32" s="45"/>
      <c r="F32" s="617"/>
      <c r="G32" s="618"/>
      <c r="H32" s="618"/>
      <c r="I32" s="618"/>
      <c r="J32" s="618"/>
      <c r="K32" s="618"/>
      <c r="L32" s="618"/>
      <c r="M32" s="618"/>
      <c r="N32" s="618"/>
      <c r="O32" s="618"/>
      <c r="P32" s="618"/>
      <c r="Q32" s="618"/>
      <c r="R32" s="618"/>
      <c r="S32" s="618"/>
      <c r="T32" s="618"/>
      <c r="U32" s="618"/>
      <c r="V32" s="618"/>
      <c r="W32" s="618"/>
      <c r="X32" s="618"/>
      <c r="Y32" s="618"/>
      <c r="Z32" s="618"/>
      <c r="AA32" s="618"/>
      <c r="AB32" s="618"/>
      <c r="AC32" s="618"/>
      <c r="AD32" s="618"/>
      <c r="AE32" s="618"/>
      <c r="AF32" s="618"/>
      <c r="AG32" s="618"/>
      <c r="AH32" s="618"/>
      <c r="AI32" s="618"/>
      <c r="AJ32" s="619"/>
      <c r="AK32" s="46"/>
      <c r="AS32" s="116" t="s">
        <v>608</v>
      </c>
      <c r="AT32" s="117">
        <v>2</v>
      </c>
      <c r="AU32" s="116" t="s">
        <v>283</v>
      </c>
      <c r="AV32" s="118">
        <v>240</v>
      </c>
      <c r="AX32" s="116" t="s">
        <v>608</v>
      </c>
      <c r="AY32" s="117">
        <v>2</v>
      </c>
      <c r="AZ32" s="116" t="s">
        <v>283</v>
      </c>
      <c r="BA32" s="118">
        <v>240</v>
      </c>
      <c r="BB32" s="118" t="s">
        <v>907</v>
      </c>
      <c r="BC32" s="118"/>
    </row>
    <row r="33" spans="1:55" x14ac:dyDescent="0.2">
      <c r="A33" s="44"/>
      <c r="B33" s="44"/>
      <c r="C33" s="44"/>
      <c r="D33" s="44"/>
      <c r="E33" s="45"/>
      <c r="F33" s="617"/>
      <c r="G33" s="618"/>
      <c r="H33" s="618"/>
      <c r="I33" s="618"/>
      <c r="J33" s="618"/>
      <c r="K33" s="618"/>
      <c r="L33" s="618"/>
      <c r="M33" s="618"/>
      <c r="N33" s="618"/>
      <c r="O33" s="618"/>
      <c r="P33" s="618"/>
      <c r="Q33" s="618"/>
      <c r="R33" s="618"/>
      <c r="S33" s="618"/>
      <c r="T33" s="618"/>
      <c r="U33" s="618"/>
      <c r="V33" s="618"/>
      <c r="W33" s="618"/>
      <c r="X33" s="618"/>
      <c r="Y33" s="618"/>
      <c r="Z33" s="618"/>
      <c r="AA33" s="618"/>
      <c r="AB33" s="618"/>
      <c r="AC33" s="618"/>
      <c r="AD33" s="618"/>
      <c r="AE33" s="618"/>
      <c r="AF33" s="618"/>
      <c r="AG33" s="618"/>
      <c r="AH33" s="618"/>
      <c r="AI33" s="618"/>
      <c r="AJ33" s="619"/>
      <c r="AK33" s="46"/>
      <c r="AS33" s="116" t="s">
        <v>609</v>
      </c>
      <c r="AT33" s="117">
        <v>2</v>
      </c>
      <c r="AU33" s="116" t="s">
        <v>284</v>
      </c>
      <c r="AV33" s="118">
        <v>210</v>
      </c>
      <c r="AX33" s="116" t="s">
        <v>609</v>
      </c>
      <c r="AY33" s="117">
        <v>2</v>
      </c>
      <c r="AZ33" s="116" t="s">
        <v>284</v>
      </c>
      <c r="BA33" s="118">
        <v>210</v>
      </c>
      <c r="BB33" s="118" t="s">
        <v>907</v>
      </c>
      <c r="BC33" s="118"/>
    </row>
    <row r="34" spans="1:55" x14ac:dyDescent="0.2">
      <c r="A34" s="44"/>
      <c r="B34" s="44"/>
      <c r="C34" s="44"/>
      <c r="D34" s="44"/>
      <c r="E34" s="45"/>
      <c r="F34" s="617"/>
      <c r="G34" s="618"/>
      <c r="H34" s="618"/>
      <c r="I34" s="618"/>
      <c r="J34" s="618"/>
      <c r="K34" s="618"/>
      <c r="L34" s="618"/>
      <c r="M34" s="618"/>
      <c r="N34" s="618"/>
      <c r="O34" s="618"/>
      <c r="P34" s="618"/>
      <c r="Q34" s="618"/>
      <c r="R34" s="618"/>
      <c r="S34" s="618"/>
      <c r="T34" s="618"/>
      <c r="U34" s="618"/>
      <c r="V34" s="618"/>
      <c r="W34" s="618"/>
      <c r="X34" s="618"/>
      <c r="Y34" s="618"/>
      <c r="Z34" s="618"/>
      <c r="AA34" s="618"/>
      <c r="AB34" s="618"/>
      <c r="AC34" s="618"/>
      <c r="AD34" s="618"/>
      <c r="AE34" s="618"/>
      <c r="AF34" s="618"/>
      <c r="AG34" s="618"/>
      <c r="AH34" s="618"/>
      <c r="AI34" s="618"/>
      <c r="AJ34" s="619"/>
      <c r="AK34" s="46"/>
      <c r="AS34" s="116" t="s">
        <v>610</v>
      </c>
      <c r="AT34" s="117">
        <v>2</v>
      </c>
      <c r="AU34" s="116" t="s">
        <v>285</v>
      </c>
      <c r="AV34" s="118">
        <v>520</v>
      </c>
      <c r="AX34" s="116" t="s">
        <v>610</v>
      </c>
      <c r="AY34" s="117">
        <v>2</v>
      </c>
      <c r="AZ34" s="116" t="s">
        <v>285</v>
      </c>
      <c r="BA34" s="118">
        <v>520</v>
      </c>
      <c r="BB34" s="118" t="s">
        <v>907</v>
      </c>
      <c r="BC34" s="118"/>
    </row>
    <row r="35" spans="1:55" ht="13.5" thickBot="1" x14ac:dyDescent="0.25">
      <c r="A35" s="44"/>
      <c r="B35" s="44"/>
      <c r="C35" s="44"/>
      <c r="D35" s="44"/>
      <c r="E35" s="45"/>
      <c r="F35" s="690"/>
      <c r="G35" s="691"/>
      <c r="H35" s="691"/>
      <c r="I35" s="691"/>
      <c r="J35" s="691"/>
      <c r="K35" s="691"/>
      <c r="L35" s="691"/>
      <c r="M35" s="691"/>
      <c r="N35" s="691"/>
      <c r="O35" s="691"/>
      <c r="P35" s="691"/>
      <c r="Q35" s="691"/>
      <c r="R35" s="691"/>
      <c r="S35" s="691"/>
      <c r="T35" s="691"/>
      <c r="U35" s="691"/>
      <c r="V35" s="691"/>
      <c r="W35" s="691"/>
      <c r="X35" s="691"/>
      <c r="Y35" s="691"/>
      <c r="Z35" s="691"/>
      <c r="AA35" s="691"/>
      <c r="AB35" s="691"/>
      <c r="AC35" s="691"/>
      <c r="AD35" s="691"/>
      <c r="AE35" s="691"/>
      <c r="AF35" s="691"/>
      <c r="AG35" s="691"/>
      <c r="AH35" s="691"/>
      <c r="AI35" s="691"/>
      <c r="AJ35" s="692"/>
      <c r="AK35" s="46"/>
      <c r="AS35" s="116" t="s">
        <v>611</v>
      </c>
      <c r="AT35" s="117">
        <v>2</v>
      </c>
      <c r="AU35" s="116" t="s">
        <v>286</v>
      </c>
      <c r="AV35" s="118">
        <v>490</v>
      </c>
      <c r="AX35" s="116" t="s">
        <v>611</v>
      </c>
      <c r="AY35" s="117">
        <v>2</v>
      </c>
      <c r="AZ35" s="116" t="s">
        <v>286</v>
      </c>
      <c r="BA35" s="118">
        <v>490</v>
      </c>
      <c r="BB35" s="118" t="s">
        <v>907</v>
      </c>
      <c r="BC35" s="118"/>
    </row>
    <row r="36" spans="1:55" ht="75.75" customHeight="1" x14ac:dyDescent="0.2">
      <c r="A36" s="812" t="s">
        <v>947</v>
      </c>
      <c r="B36" s="812"/>
      <c r="C36" s="812"/>
      <c r="D36" s="812"/>
      <c r="E36" s="812"/>
      <c r="F36" s="813"/>
      <c r="G36" s="813"/>
      <c r="H36" s="813"/>
      <c r="I36" s="813"/>
      <c r="J36" s="813"/>
      <c r="K36" s="813"/>
      <c r="L36" s="813"/>
      <c r="M36" s="813"/>
      <c r="N36" s="813"/>
      <c r="O36" s="813"/>
      <c r="P36" s="813"/>
      <c r="Q36" s="813"/>
      <c r="R36" s="813"/>
      <c r="S36" s="813"/>
      <c r="T36" s="813"/>
      <c r="U36" s="813"/>
      <c r="V36" s="813"/>
      <c r="W36" s="813"/>
      <c r="X36" s="813"/>
      <c r="Y36" s="813"/>
      <c r="Z36" s="813"/>
      <c r="AA36" s="813"/>
      <c r="AB36" s="813"/>
      <c r="AC36" s="813"/>
      <c r="AD36" s="813"/>
      <c r="AE36" s="813"/>
      <c r="AF36" s="813"/>
      <c r="AG36" s="813"/>
      <c r="AH36" s="813"/>
      <c r="AI36" s="813"/>
      <c r="AJ36" s="813"/>
      <c r="AK36" s="812"/>
      <c r="AS36" s="116" t="s">
        <v>612</v>
      </c>
      <c r="AT36" s="117">
        <v>2</v>
      </c>
      <c r="AU36" s="116" t="s">
        <v>287</v>
      </c>
      <c r="AV36" s="118">
        <v>410</v>
      </c>
      <c r="AX36" s="116" t="s">
        <v>612</v>
      </c>
      <c r="AY36" s="117">
        <v>2</v>
      </c>
      <c r="AZ36" s="116" t="s">
        <v>287</v>
      </c>
      <c r="BA36" s="118">
        <v>410</v>
      </c>
      <c r="BB36" s="118" t="s">
        <v>907</v>
      </c>
      <c r="BC36" s="118"/>
    </row>
    <row r="37" spans="1:55" ht="7.5" customHeight="1" x14ac:dyDescent="0.2">
      <c r="A37" s="39"/>
      <c r="B37" s="39"/>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S37" s="116" t="s">
        <v>613</v>
      </c>
      <c r="AT37" s="117">
        <v>1</v>
      </c>
      <c r="AU37" s="116" t="s">
        <v>288</v>
      </c>
      <c r="AV37" s="118">
        <v>230</v>
      </c>
      <c r="AX37" s="116" t="s">
        <v>613</v>
      </c>
      <c r="AY37" s="117">
        <v>1</v>
      </c>
      <c r="AZ37" s="116" t="s">
        <v>288</v>
      </c>
      <c r="BA37" s="118">
        <v>230</v>
      </c>
      <c r="BB37" s="118" t="s">
        <v>907</v>
      </c>
      <c r="BC37" s="118"/>
    </row>
    <row r="38" spans="1:55" x14ac:dyDescent="0.2">
      <c r="A38" s="49" t="s">
        <v>60</v>
      </c>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S38" s="116" t="s">
        <v>614</v>
      </c>
      <c r="AT38" s="117">
        <v>1</v>
      </c>
      <c r="AU38" s="116" t="s">
        <v>289</v>
      </c>
      <c r="AV38" s="118">
        <v>230</v>
      </c>
      <c r="AX38" s="116" t="s">
        <v>614</v>
      </c>
      <c r="AY38" s="117">
        <v>1</v>
      </c>
      <c r="AZ38" s="116" t="s">
        <v>289</v>
      </c>
      <c r="BA38" s="118">
        <v>230</v>
      </c>
      <c r="BB38" s="118" t="s">
        <v>907</v>
      </c>
      <c r="BC38" s="118"/>
    </row>
    <row r="39" spans="1:55" ht="6.75" customHeight="1" x14ac:dyDescent="0.2">
      <c r="A39" s="39"/>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S39" s="116" t="s">
        <v>615</v>
      </c>
      <c r="AT39" s="117">
        <v>2</v>
      </c>
      <c r="AU39" s="116" t="s">
        <v>290</v>
      </c>
      <c r="AV39" s="118">
        <v>450</v>
      </c>
      <c r="AX39" s="116" t="s">
        <v>615</v>
      </c>
      <c r="AY39" s="117">
        <v>2</v>
      </c>
      <c r="AZ39" s="116" t="s">
        <v>290</v>
      </c>
      <c r="BA39" s="118">
        <v>450</v>
      </c>
      <c r="BB39" s="118" t="s">
        <v>907</v>
      </c>
      <c r="BC39" s="118"/>
    </row>
    <row r="40" spans="1:55" x14ac:dyDescent="0.2">
      <c r="A40" s="568" t="s">
        <v>61</v>
      </c>
      <c r="B40" s="568"/>
      <c r="C40" s="568"/>
      <c r="D40" s="568"/>
      <c r="E40" s="568"/>
      <c r="F40" s="588"/>
      <c r="G40" s="684"/>
      <c r="H40" s="685"/>
      <c r="I40" s="685"/>
      <c r="J40" s="685"/>
      <c r="K40" s="685"/>
      <c r="L40" s="685"/>
      <c r="M40" s="685"/>
      <c r="N40" s="685"/>
      <c r="O40" s="685"/>
      <c r="P40" s="685"/>
      <c r="Q40" s="685"/>
      <c r="R40" s="685"/>
      <c r="S40" s="685"/>
      <c r="T40" s="685"/>
      <c r="U40" s="685"/>
      <c r="V40" s="685"/>
      <c r="W40" s="685"/>
      <c r="X40" s="685"/>
      <c r="Y40" s="685"/>
      <c r="Z40" s="685"/>
      <c r="AA40" s="685"/>
      <c r="AB40" s="685"/>
      <c r="AC40" s="685"/>
      <c r="AD40" s="685"/>
      <c r="AE40" s="685"/>
      <c r="AF40" s="685"/>
      <c r="AG40" s="685"/>
      <c r="AH40" s="685"/>
      <c r="AI40" s="685"/>
      <c r="AJ40" s="685"/>
      <c r="AK40" s="686"/>
      <c r="AS40" s="116" t="s">
        <v>616</v>
      </c>
      <c r="AT40" s="117">
        <v>2</v>
      </c>
      <c r="AU40" s="116" t="s">
        <v>291</v>
      </c>
      <c r="AV40" s="118">
        <v>500</v>
      </c>
      <c r="AX40" s="116" t="s">
        <v>616</v>
      </c>
      <c r="AY40" s="117">
        <v>2</v>
      </c>
      <c r="AZ40" s="116" t="s">
        <v>291</v>
      </c>
      <c r="BA40" s="118">
        <v>500</v>
      </c>
      <c r="BB40" s="118" t="s">
        <v>907</v>
      </c>
      <c r="BC40" s="118"/>
    </row>
    <row r="41" spans="1:55" x14ac:dyDescent="0.2">
      <c r="A41" s="39"/>
      <c r="B41" s="39"/>
      <c r="C41" s="39"/>
      <c r="D41" s="39"/>
      <c r="E41" s="39"/>
      <c r="F41" s="39"/>
      <c r="G41" s="687"/>
      <c r="H41" s="688"/>
      <c r="I41" s="688"/>
      <c r="J41" s="688"/>
      <c r="K41" s="688"/>
      <c r="L41" s="688"/>
      <c r="M41" s="688"/>
      <c r="N41" s="688"/>
      <c r="O41" s="688"/>
      <c r="P41" s="688"/>
      <c r="Q41" s="688"/>
      <c r="R41" s="688"/>
      <c r="S41" s="688"/>
      <c r="T41" s="688"/>
      <c r="U41" s="688"/>
      <c r="V41" s="688"/>
      <c r="W41" s="688"/>
      <c r="X41" s="688"/>
      <c r="Y41" s="688"/>
      <c r="Z41" s="688"/>
      <c r="AA41" s="688"/>
      <c r="AB41" s="688"/>
      <c r="AC41" s="688"/>
      <c r="AD41" s="688"/>
      <c r="AE41" s="688"/>
      <c r="AF41" s="688"/>
      <c r="AG41" s="688"/>
      <c r="AH41" s="688"/>
      <c r="AI41" s="688"/>
      <c r="AJ41" s="688"/>
      <c r="AK41" s="689"/>
      <c r="AS41" s="116" t="s">
        <v>617</v>
      </c>
      <c r="AT41" s="117">
        <v>2</v>
      </c>
      <c r="AU41" s="116" t="s">
        <v>292</v>
      </c>
      <c r="AV41" s="118">
        <v>590</v>
      </c>
      <c r="AX41" s="116" t="s">
        <v>617</v>
      </c>
      <c r="AY41" s="117">
        <v>2</v>
      </c>
      <c r="AZ41" s="116" t="s">
        <v>292</v>
      </c>
      <c r="BA41" s="118">
        <v>590</v>
      </c>
      <c r="BB41" s="118" t="s">
        <v>907</v>
      </c>
      <c r="BC41" s="118"/>
    </row>
    <row r="42" spans="1:55" x14ac:dyDescent="0.2">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S42" s="116" t="s">
        <v>618</v>
      </c>
      <c r="AT42" s="117">
        <v>2</v>
      </c>
      <c r="AU42" s="116" t="s">
        <v>293</v>
      </c>
      <c r="AV42" s="118">
        <v>720</v>
      </c>
      <c r="AX42" s="116" t="s">
        <v>618</v>
      </c>
      <c r="AY42" s="117">
        <v>2</v>
      </c>
      <c r="AZ42" s="116" t="s">
        <v>293</v>
      </c>
      <c r="BA42" s="118">
        <v>720</v>
      </c>
      <c r="BB42" s="118" t="s">
        <v>907</v>
      </c>
      <c r="BC42" s="118"/>
    </row>
    <row r="43" spans="1:55" x14ac:dyDescent="0.2">
      <c r="A43" s="51" t="s">
        <v>3</v>
      </c>
      <c r="B43" s="51"/>
      <c r="C43" s="51"/>
      <c r="D43" s="51"/>
      <c r="E43" s="51"/>
      <c r="F43" s="51"/>
      <c r="G43" s="52"/>
      <c r="H43" s="280"/>
      <c r="I43" s="281"/>
      <c r="J43" s="282"/>
      <c r="K43" s="51" t="s">
        <v>14</v>
      </c>
      <c r="L43" s="51"/>
      <c r="M43" s="51"/>
      <c r="N43" s="51"/>
      <c r="O43" s="51"/>
      <c r="P43" s="51"/>
      <c r="Q43" s="277"/>
      <c r="R43" s="278"/>
      <c r="S43" s="278"/>
      <c r="T43" s="278"/>
      <c r="U43" s="278"/>
      <c r="V43" s="278"/>
      <c r="W43" s="278"/>
      <c r="X43" s="278"/>
      <c r="Y43" s="278"/>
      <c r="Z43" s="278"/>
      <c r="AA43" s="278"/>
      <c r="AB43" s="278"/>
      <c r="AC43" s="278"/>
      <c r="AD43" s="278"/>
      <c r="AE43" s="278"/>
      <c r="AF43" s="278"/>
      <c r="AG43" s="278"/>
      <c r="AH43" s="278"/>
      <c r="AI43" s="278"/>
      <c r="AJ43" s="278"/>
      <c r="AK43" s="279"/>
      <c r="AS43" s="116" t="s">
        <v>619</v>
      </c>
      <c r="AT43" s="117">
        <v>1</v>
      </c>
      <c r="AU43" s="116" t="s">
        <v>294</v>
      </c>
      <c r="AV43" s="118">
        <v>390</v>
      </c>
      <c r="AX43" s="116" t="s">
        <v>619</v>
      </c>
      <c r="AY43" s="117">
        <v>1</v>
      </c>
      <c r="AZ43" s="116" t="s">
        <v>294</v>
      </c>
      <c r="BA43" s="118">
        <v>390</v>
      </c>
      <c r="BB43" s="118" t="s">
        <v>907</v>
      </c>
      <c r="BC43" s="118"/>
    </row>
    <row r="44" spans="1:55" x14ac:dyDescent="0.2">
      <c r="A44" s="51"/>
      <c r="B44" s="51"/>
      <c r="C44" s="51"/>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S44" s="116" t="s">
        <v>620</v>
      </c>
      <c r="AT44" s="117">
        <v>1</v>
      </c>
      <c r="AU44" s="116" t="s">
        <v>295</v>
      </c>
      <c r="AV44" s="118">
        <v>330</v>
      </c>
      <c r="AX44" s="116" t="s">
        <v>620</v>
      </c>
      <c r="AY44" s="117">
        <v>1</v>
      </c>
      <c r="AZ44" s="116" t="s">
        <v>295</v>
      </c>
      <c r="BA44" s="118">
        <v>330</v>
      </c>
      <c r="BB44" s="118" t="s">
        <v>907</v>
      </c>
      <c r="BC44" s="118"/>
    </row>
    <row r="45" spans="1:55" x14ac:dyDescent="0.2">
      <c r="A45" s="51" t="s">
        <v>4</v>
      </c>
      <c r="B45" s="51"/>
      <c r="C45" s="280"/>
      <c r="D45" s="281"/>
      <c r="E45" s="281"/>
      <c r="F45" s="281"/>
      <c r="G45" s="282"/>
      <c r="H45" s="51" t="s">
        <v>15</v>
      </c>
      <c r="I45" s="51"/>
      <c r="J45" s="51"/>
      <c r="K45" s="51"/>
      <c r="L45" s="283"/>
      <c r="M45" s="284"/>
      <c r="N45" s="284"/>
      <c r="O45" s="284"/>
      <c r="P45" s="284"/>
      <c r="Q45" s="284"/>
      <c r="R45" s="284"/>
      <c r="S45" s="284"/>
      <c r="T45" s="284"/>
      <c r="U45" s="284"/>
      <c r="V45" s="284"/>
      <c r="W45" s="284"/>
      <c r="X45" s="284"/>
      <c r="Y45" s="285"/>
      <c r="Z45" s="53" t="s">
        <v>5</v>
      </c>
      <c r="AA45" s="53"/>
      <c r="AB45" s="53"/>
      <c r="AC45" s="53"/>
      <c r="AD45" s="53"/>
      <c r="AE45" s="286"/>
      <c r="AF45" s="287"/>
      <c r="AG45" s="287"/>
      <c r="AH45" s="287"/>
      <c r="AI45" s="287"/>
      <c r="AJ45" s="287"/>
      <c r="AK45" s="288"/>
      <c r="AS45" s="116" t="s">
        <v>621</v>
      </c>
      <c r="AT45" s="117">
        <v>2</v>
      </c>
      <c r="AU45" s="116" t="s">
        <v>296</v>
      </c>
      <c r="AV45" s="118">
        <v>400</v>
      </c>
      <c r="AX45" s="116" t="s">
        <v>621</v>
      </c>
      <c r="AY45" s="117">
        <v>2</v>
      </c>
      <c r="AZ45" s="116" t="s">
        <v>296</v>
      </c>
      <c r="BA45" s="118">
        <v>400</v>
      </c>
      <c r="BB45" s="118" t="s">
        <v>907</v>
      </c>
      <c r="BC45" s="118"/>
    </row>
    <row r="46" spans="1:55" x14ac:dyDescent="0.2">
      <c r="A46" s="54"/>
      <c r="B46" s="54"/>
      <c r="C46" s="54"/>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S46" s="116" t="s">
        <v>622</v>
      </c>
      <c r="AT46" s="117">
        <v>2</v>
      </c>
      <c r="AU46" s="116" t="s">
        <v>297</v>
      </c>
      <c r="AV46" s="118">
        <v>370</v>
      </c>
      <c r="AX46" s="116" t="s">
        <v>622</v>
      </c>
      <c r="AY46" s="117">
        <v>2</v>
      </c>
      <c r="AZ46" s="116" t="s">
        <v>297</v>
      </c>
      <c r="BA46" s="118">
        <v>370</v>
      </c>
      <c r="BB46" s="118" t="s">
        <v>907</v>
      </c>
      <c r="BC46" s="118"/>
    </row>
    <row r="47" spans="1:55" x14ac:dyDescent="0.2">
      <c r="A47" s="54" t="s">
        <v>7</v>
      </c>
      <c r="B47" s="54"/>
      <c r="C47" s="582"/>
      <c r="D47" s="583"/>
      <c r="E47" s="583"/>
      <c r="F47" s="583"/>
      <c r="G47" s="583"/>
      <c r="H47" s="584"/>
      <c r="I47" s="54"/>
      <c r="J47" s="54" t="s">
        <v>16</v>
      </c>
      <c r="K47" s="54"/>
      <c r="L47" s="582"/>
      <c r="M47" s="583"/>
      <c r="N47" s="583"/>
      <c r="O47" s="583"/>
      <c r="P47" s="583"/>
      <c r="Q47" s="584"/>
      <c r="R47" s="54"/>
      <c r="S47" s="54"/>
      <c r="T47" s="54" t="s">
        <v>8</v>
      </c>
      <c r="U47" s="54"/>
      <c r="V47" s="54"/>
      <c r="W47" s="1017"/>
      <c r="X47" s="409"/>
      <c r="Y47" s="409"/>
      <c r="Z47" s="409"/>
      <c r="AA47" s="409"/>
      <c r="AB47" s="409"/>
      <c r="AC47" s="409"/>
      <c r="AD47" s="409"/>
      <c r="AE47" s="409"/>
      <c r="AF47" s="409"/>
      <c r="AG47" s="409"/>
      <c r="AH47" s="1004"/>
      <c r="AI47" s="1018"/>
      <c r="AJ47" s="1019"/>
      <c r="AK47" s="1019"/>
      <c r="AS47" s="116" t="s">
        <v>623</v>
      </c>
      <c r="AT47" s="117">
        <v>2</v>
      </c>
      <c r="AU47" s="116" t="s">
        <v>298</v>
      </c>
      <c r="AV47" s="118">
        <v>490</v>
      </c>
      <c r="AX47" s="116" t="s">
        <v>623</v>
      </c>
      <c r="AY47" s="117">
        <v>2</v>
      </c>
      <c r="AZ47" s="116" t="s">
        <v>298</v>
      </c>
      <c r="BA47" s="118">
        <v>490</v>
      </c>
      <c r="BB47" s="118" t="s">
        <v>907</v>
      </c>
      <c r="BC47" s="118"/>
    </row>
    <row r="48" spans="1:55" x14ac:dyDescent="0.2">
      <c r="A48" s="54"/>
      <c r="B48" s="54"/>
      <c r="C48" s="54"/>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S48" s="116" t="s">
        <v>624</v>
      </c>
      <c r="AT48" s="117">
        <v>2</v>
      </c>
      <c r="AU48" s="116" t="s">
        <v>299</v>
      </c>
      <c r="AV48" s="118">
        <v>330</v>
      </c>
      <c r="AX48" s="116" t="s">
        <v>624</v>
      </c>
      <c r="AY48" s="117">
        <v>2</v>
      </c>
      <c r="AZ48" s="116" t="s">
        <v>299</v>
      </c>
      <c r="BA48" s="118">
        <v>330</v>
      </c>
      <c r="BB48" s="118" t="s">
        <v>907</v>
      </c>
      <c r="BC48" s="118"/>
    </row>
    <row r="49" spans="1:55" x14ac:dyDescent="0.2">
      <c r="A49" s="54" t="s">
        <v>9</v>
      </c>
      <c r="B49" s="54"/>
      <c r="C49" s="54"/>
      <c r="D49" s="54"/>
      <c r="E49" s="624"/>
      <c r="F49" s="625"/>
      <c r="G49" s="625"/>
      <c r="H49" s="625"/>
      <c r="I49" s="625"/>
      <c r="J49" s="625"/>
      <c r="K49" s="625"/>
      <c r="L49" s="625"/>
      <c r="M49" s="626"/>
      <c r="N49" s="54" t="s">
        <v>91</v>
      </c>
      <c r="O49" s="54"/>
      <c r="P49" s="54"/>
      <c r="Q49" s="54"/>
      <c r="R49" s="54"/>
      <c r="S49" s="54"/>
      <c r="T49" s="627"/>
      <c r="U49" s="628"/>
      <c r="V49" s="628"/>
      <c r="W49" s="628"/>
      <c r="X49" s="628"/>
      <c r="Y49" s="628"/>
      <c r="Z49" s="628"/>
      <c r="AA49" s="628"/>
      <c r="AB49" s="628"/>
      <c r="AC49" s="629"/>
      <c r="AD49" s="55" t="s">
        <v>92</v>
      </c>
      <c r="AE49" s="627"/>
      <c r="AF49" s="628"/>
      <c r="AG49" s="628"/>
      <c r="AH49" s="628"/>
      <c r="AI49" s="628"/>
      <c r="AJ49" s="628"/>
      <c r="AK49" s="629"/>
      <c r="AS49" s="116" t="s">
        <v>625</v>
      </c>
      <c r="AT49" s="117">
        <v>2</v>
      </c>
      <c r="AU49" s="116" t="s">
        <v>300</v>
      </c>
      <c r="AV49" s="118">
        <v>380</v>
      </c>
      <c r="AX49" s="116" t="s">
        <v>625</v>
      </c>
      <c r="AY49" s="117">
        <v>2</v>
      </c>
      <c r="AZ49" s="116" t="s">
        <v>300</v>
      </c>
      <c r="BA49" s="118">
        <v>380</v>
      </c>
      <c r="BB49" s="118" t="s">
        <v>907</v>
      </c>
      <c r="BC49" s="118"/>
    </row>
    <row r="50" spans="1:55" x14ac:dyDescent="0.2">
      <c r="A50" s="39"/>
      <c r="B50" s="39"/>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S50" s="116" t="s">
        <v>626</v>
      </c>
      <c r="AT50" s="117">
        <v>2</v>
      </c>
      <c r="AU50" s="116" t="s">
        <v>301</v>
      </c>
      <c r="AV50" s="118">
        <v>360</v>
      </c>
      <c r="AX50" s="116" t="s">
        <v>626</v>
      </c>
      <c r="AY50" s="117">
        <v>2</v>
      </c>
      <c r="AZ50" s="116" t="s">
        <v>301</v>
      </c>
      <c r="BA50" s="118">
        <v>360</v>
      </c>
      <c r="BB50" s="118" t="s">
        <v>907</v>
      </c>
      <c r="BC50" s="118"/>
    </row>
    <row r="51" spans="1:55" x14ac:dyDescent="0.2">
      <c r="A51" s="568" t="s">
        <v>28</v>
      </c>
      <c r="B51" s="568"/>
      <c r="C51" s="568"/>
      <c r="D51" s="568"/>
      <c r="E51" s="568"/>
      <c r="F51" s="294" t="s">
        <v>29</v>
      </c>
      <c r="G51" s="615"/>
      <c r="H51" s="277"/>
      <c r="I51" s="278"/>
      <c r="J51" s="278"/>
      <c r="K51" s="278"/>
      <c r="L51" s="278"/>
      <c r="M51" s="278"/>
      <c r="N51" s="278"/>
      <c r="O51" s="278"/>
      <c r="P51" s="278"/>
      <c r="Q51" s="278"/>
      <c r="R51" s="278"/>
      <c r="S51" s="278"/>
      <c r="T51" s="278"/>
      <c r="U51" s="278"/>
      <c r="V51" s="279"/>
      <c r="W51" s="39"/>
      <c r="X51" s="39"/>
      <c r="Y51" s="294" t="s">
        <v>20</v>
      </c>
      <c r="Z51" s="294"/>
      <c r="AA51" s="615"/>
      <c r="AB51" s="649"/>
      <c r="AC51" s="650"/>
      <c r="AD51" s="650"/>
      <c r="AE51" s="650"/>
      <c r="AF51" s="650"/>
      <c r="AG51" s="650"/>
      <c r="AH51" s="650"/>
      <c r="AI51" s="650"/>
      <c r="AJ51" s="650"/>
      <c r="AK51" s="651"/>
      <c r="AS51" s="116" t="s">
        <v>627</v>
      </c>
      <c r="AT51" s="117">
        <v>2</v>
      </c>
      <c r="AU51" s="116" t="s">
        <v>302</v>
      </c>
      <c r="AV51" s="118">
        <v>440</v>
      </c>
      <c r="AX51" s="116" t="s">
        <v>627</v>
      </c>
      <c r="AY51" s="117">
        <v>2</v>
      </c>
      <c r="AZ51" s="116" t="s">
        <v>302</v>
      </c>
      <c r="BA51" s="118">
        <v>440</v>
      </c>
      <c r="BB51" s="118" t="s">
        <v>907</v>
      </c>
      <c r="BC51" s="118"/>
    </row>
    <row r="52" spans="1:55" x14ac:dyDescent="0.2">
      <c r="A52" s="39"/>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S52" s="116" t="s">
        <v>628</v>
      </c>
      <c r="AT52" s="117">
        <v>2</v>
      </c>
      <c r="AU52" s="116" t="s">
        <v>303</v>
      </c>
      <c r="AV52" s="118">
        <v>330</v>
      </c>
      <c r="AX52" s="116" t="s">
        <v>628</v>
      </c>
      <c r="AY52" s="117">
        <v>2</v>
      </c>
      <c r="AZ52" s="116" t="s">
        <v>303</v>
      </c>
      <c r="BA52" s="118">
        <v>330</v>
      </c>
      <c r="BB52" s="118" t="s">
        <v>907</v>
      </c>
      <c r="BC52" s="118"/>
    </row>
    <row r="53" spans="1:55" x14ac:dyDescent="0.2">
      <c r="A53" s="568" t="s">
        <v>30</v>
      </c>
      <c r="B53" s="568"/>
      <c r="C53" s="568"/>
      <c r="D53" s="568"/>
      <c r="E53" s="568"/>
      <c r="F53" s="568"/>
      <c r="G53" s="568"/>
      <c r="H53" s="294" t="s">
        <v>29</v>
      </c>
      <c r="I53" s="294"/>
      <c r="J53" s="277"/>
      <c r="K53" s="278"/>
      <c r="L53" s="278"/>
      <c r="M53" s="278"/>
      <c r="N53" s="278"/>
      <c r="O53" s="278"/>
      <c r="P53" s="278"/>
      <c r="Q53" s="278"/>
      <c r="R53" s="278"/>
      <c r="S53" s="278"/>
      <c r="T53" s="278"/>
      <c r="U53" s="278"/>
      <c r="V53" s="278"/>
      <c r="W53" s="278"/>
      <c r="X53" s="279"/>
      <c r="Y53" s="39"/>
      <c r="Z53" s="39"/>
      <c r="AA53" s="39"/>
      <c r="AB53" s="39"/>
      <c r="AC53" s="39"/>
      <c r="AD53" s="39"/>
      <c r="AE53" s="39"/>
      <c r="AF53" s="39"/>
      <c r="AG53" s="39"/>
      <c r="AH53" s="39"/>
      <c r="AI53" s="39"/>
      <c r="AJ53" s="39"/>
      <c r="AK53" s="39"/>
      <c r="AS53" s="116" t="s">
        <v>629</v>
      </c>
      <c r="AT53" s="117">
        <v>2</v>
      </c>
      <c r="AU53" s="116" t="s">
        <v>304</v>
      </c>
      <c r="AV53" s="118">
        <v>320</v>
      </c>
      <c r="AX53" s="116" t="s">
        <v>629</v>
      </c>
      <c r="AY53" s="117">
        <v>2</v>
      </c>
      <c r="AZ53" s="116" t="s">
        <v>304</v>
      </c>
      <c r="BA53" s="118">
        <v>320</v>
      </c>
      <c r="BB53" s="118" t="s">
        <v>907</v>
      </c>
      <c r="BC53" s="118"/>
    </row>
    <row r="54" spans="1:55" x14ac:dyDescent="0.2">
      <c r="A54" s="39"/>
      <c r="B54" s="39"/>
      <c r="C54" s="39"/>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S54" s="116" t="s">
        <v>630</v>
      </c>
      <c r="AT54" s="117">
        <v>2</v>
      </c>
      <c r="AU54" s="116" t="s">
        <v>305</v>
      </c>
      <c r="AV54" s="118">
        <v>330</v>
      </c>
      <c r="AX54" s="116" t="s">
        <v>630</v>
      </c>
      <c r="AY54" s="117">
        <v>2</v>
      </c>
      <c r="AZ54" s="116" t="s">
        <v>305</v>
      </c>
      <c r="BA54" s="118">
        <v>330</v>
      </c>
      <c r="BB54" s="118" t="s">
        <v>907</v>
      </c>
      <c r="BC54" s="118"/>
    </row>
    <row r="55" spans="1:55" x14ac:dyDescent="0.2">
      <c r="A55" s="568" t="s">
        <v>31</v>
      </c>
      <c r="B55" s="568"/>
      <c r="C55" s="280"/>
      <c r="D55" s="281"/>
      <c r="E55" s="281"/>
      <c r="F55" s="281"/>
      <c r="G55" s="281"/>
      <c r="H55" s="282"/>
      <c r="I55" s="50"/>
      <c r="J55" s="50"/>
      <c r="K55" s="294" t="s">
        <v>26</v>
      </c>
      <c r="L55" s="294"/>
      <c r="M55" s="280"/>
      <c r="N55" s="281"/>
      <c r="O55" s="281"/>
      <c r="P55" s="281"/>
      <c r="Q55" s="281"/>
      <c r="R55" s="282"/>
      <c r="S55" s="56"/>
      <c r="T55" s="39"/>
      <c r="U55" s="294" t="s">
        <v>27</v>
      </c>
      <c r="V55" s="294"/>
      <c r="W55" s="294"/>
      <c r="X55" s="1003"/>
      <c r="Y55" s="409"/>
      <c r="Z55" s="409"/>
      <c r="AA55" s="409"/>
      <c r="AB55" s="409"/>
      <c r="AC55" s="409"/>
      <c r="AD55" s="409"/>
      <c r="AE55" s="409"/>
      <c r="AF55" s="409"/>
      <c r="AG55" s="409"/>
      <c r="AH55" s="409"/>
      <c r="AI55" s="1004"/>
      <c r="AJ55" s="1018"/>
      <c r="AK55" s="1019"/>
      <c r="AS55" s="116" t="s">
        <v>631</v>
      </c>
      <c r="AT55" s="117">
        <v>1</v>
      </c>
      <c r="AU55" s="116" t="s">
        <v>306</v>
      </c>
      <c r="AV55" s="118">
        <v>220</v>
      </c>
      <c r="AX55" s="116" t="s">
        <v>631</v>
      </c>
      <c r="AY55" s="117">
        <v>1</v>
      </c>
      <c r="AZ55" s="116" t="s">
        <v>306</v>
      </c>
      <c r="BA55" s="118">
        <v>220</v>
      </c>
      <c r="BB55" s="118" t="s">
        <v>907</v>
      </c>
      <c r="BC55" s="118"/>
    </row>
    <row r="56" spans="1:55" ht="6.75" customHeight="1" x14ac:dyDescent="0.2">
      <c r="A56" s="50"/>
      <c r="B56" s="50"/>
      <c r="C56" s="56"/>
      <c r="D56" s="56"/>
      <c r="E56" s="56"/>
      <c r="F56" s="56"/>
      <c r="G56" s="56"/>
      <c r="H56" s="56"/>
      <c r="I56" s="50"/>
      <c r="J56" s="50"/>
      <c r="K56" s="56"/>
      <c r="L56" s="56"/>
      <c r="M56" s="56"/>
      <c r="N56" s="56"/>
      <c r="O56" s="56"/>
      <c r="P56" s="56"/>
      <c r="Q56" s="56"/>
      <c r="R56" s="56"/>
      <c r="S56" s="56"/>
      <c r="T56" s="39"/>
      <c r="U56" s="56"/>
      <c r="V56" s="56"/>
      <c r="W56" s="56"/>
      <c r="X56" s="56"/>
      <c r="Y56" s="56"/>
      <c r="Z56" s="56"/>
      <c r="AA56" s="56"/>
      <c r="AB56" s="56"/>
      <c r="AC56" s="56"/>
      <c r="AD56" s="56"/>
      <c r="AE56" s="56"/>
      <c r="AF56" s="56"/>
      <c r="AG56" s="56"/>
      <c r="AH56" s="56"/>
      <c r="AI56" s="56"/>
      <c r="AJ56" s="39"/>
      <c r="AK56" s="39"/>
      <c r="AS56" s="116" t="s">
        <v>632</v>
      </c>
      <c r="AT56" s="117">
        <v>2</v>
      </c>
      <c r="AU56" s="116" t="s">
        <v>307</v>
      </c>
      <c r="AV56" s="118">
        <v>330</v>
      </c>
      <c r="AX56" s="116" t="s">
        <v>632</v>
      </c>
      <c r="AY56" s="117">
        <v>2</v>
      </c>
      <c r="AZ56" s="116" t="s">
        <v>307</v>
      </c>
      <c r="BA56" s="118">
        <v>330</v>
      </c>
      <c r="BB56" s="118" t="s">
        <v>907</v>
      </c>
      <c r="BC56" s="118"/>
    </row>
    <row r="57" spans="1:55" x14ac:dyDescent="0.2">
      <c r="A57" s="49" t="s">
        <v>80</v>
      </c>
      <c r="B57" s="39"/>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S57" s="116" t="s">
        <v>633</v>
      </c>
      <c r="AT57" s="117">
        <v>2</v>
      </c>
      <c r="AU57" s="116" t="s">
        <v>308</v>
      </c>
      <c r="AV57" s="118">
        <v>500</v>
      </c>
      <c r="AX57" s="116" t="s">
        <v>633</v>
      </c>
      <c r="AY57" s="117">
        <v>2</v>
      </c>
      <c r="AZ57" s="116" t="s">
        <v>308</v>
      </c>
      <c r="BA57" s="118">
        <v>500</v>
      </c>
      <c r="BB57" s="118" t="s">
        <v>907</v>
      </c>
      <c r="BC57" s="118"/>
    </row>
    <row r="58" spans="1:55" x14ac:dyDescent="0.2">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S58" s="116" t="s">
        <v>634</v>
      </c>
      <c r="AT58" s="117">
        <v>2</v>
      </c>
      <c r="AU58" s="116" t="s">
        <v>309</v>
      </c>
      <c r="AV58" s="118">
        <v>370</v>
      </c>
      <c r="AX58" s="116" t="s">
        <v>634</v>
      </c>
      <c r="AY58" s="117">
        <v>2</v>
      </c>
      <c r="AZ58" s="116" t="s">
        <v>309</v>
      </c>
      <c r="BA58" s="118">
        <v>370</v>
      </c>
      <c r="BB58" s="118" t="s">
        <v>907</v>
      </c>
      <c r="BC58" s="118"/>
    </row>
    <row r="59" spans="1:55" x14ac:dyDescent="0.2">
      <c r="A59" s="39" t="s">
        <v>10</v>
      </c>
      <c r="B59" s="39"/>
      <c r="C59" s="39"/>
      <c r="D59" s="39"/>
      <c r="E59" s="39"/>
      <c r="F59" s="39"/>
      <c r="G59" s="39"/>
      <c r="H59" s="34" t="str">
        <f>IF((AL59=TRUE),"","X")</f>
        <v>X</v>
      </c>
      <c r="I59" s="39"/>
      <c r="J59" s="39"/>
      <c r="K59" s="39"/>
      <c r="L59" s="39"/>
      <c r="M59" s="39"/>
      <c r="N59" s="39"/>
      <c r="O59" s="39"/>
      <c r="P59" s="38" t="s">
        <v>81</v>
      </c>
      <c r="Q59" s="39"/>
      <c r="R59" s="39"/>
      <c r="S59" s="39"/>
      <c r="T59" s="39"/>
      <c r="U59" s="39"/>
      <c r="V59" s="39"/>
      <c r="X59" s="39"/>
      <c r="Y59" s="39"/>
      <c r="Z59" s="39"/>
      <c r="AA59" s="39"/>
      <c r="AB59" s="39"/>
      <c r="AC59" s="39"/>
      <c r="AD59" s="39"/>
      <c r="AE59" s="39"/>
      <c r="AF59" s="39"/>
      <c r="AG59" s="39"/>
      <c r="AH59" s="39"/>
      <c r="AI59" s="39"/>
      <c r="AJ59" s="39"/>
      <c r="AK59" s="39"/>
      <c r="AL59" s="32" t="b">
        <f>ISTEXT(W59)</f>
        <v>0</v>
      </c>
      <c r="AS59" s="116" t="s">
        <v>635</v>
      </c>
      <c r="AT59" s="117">
        <v>2</v>
      </c>
      <c r="AU59" s="116" t="s">
        <v>310</v>
      </c>
      <c r="AV59" s="118">
        <v>250</v>
      </c>
      <c r="AX59" s="116" t="s">
        <v>635</v>
      </c>
      <c r="AY59" s="117">
        <v>2</v>
      </c>
      <c r="AZ59" s="116" t="s">
        <v>310</v>
      </c>
      <c r="BA59" s="118">
        <v>250</v>
      </c>
      <c r="BB59" s="118" t="s">
        <v>907</v>
      </c>
      <c r="BC59" s="118"/>
    </row>
    <row r="60" spans="1:55" x14ac:dyDescent="0.2">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c r="AJ60" s="39"/>
      <c r="AK60" s="39"/>
      <c r="AS60" s="116" t="s">
        <v>636</v>
      </c>
      <c r="AT60" s="117">
        <v>1</v>
      </c>
      <c r="AU60" s="116" t="s">
        <v>311</v>
      </c>
      <c r="AV60" s="118">
        <v>220</v>
      </c>
      <c r="AX60" s="116" t="s">
        <v>636</v>
      </c>
      <c r="AY60" s="117">
        <v>1</v>
      </c>
      <c r="AZ60" s="116" t="s">
        <v>311</v>
      </c>
      <c r="BA60" s="118">
        <v>220</v>
      </c>
      <c r="BB60" s="118" t="s">
        <v>907</v>
      </c>
      <c r="BC60" s="118"/>
    </row>
    <row r="61" spans="1:55" x14ac:dyDescent="0.2">
      <c r="A61" s="455" t="s">
        <v>61</v>
      </c>
      <c r="B61" s="568"/>
      <c r="C61" s="568"/>
      <c r="D61" s="568"/>
      <c r="E61" s="568"/>
      <c r="F61" s="588"/>
      <c r="G61" s="684"/>
      <c r="H61" s="685"/>
      <c r="I61" s="685"/>
      <c r="J61" s="685"/>
      <c r="K61" s="685"/>
      <c r="L61" s="685"/>
      <c r="M61" s="685"/>
      <c r="N61" s="685"/>
      <c r="O61" s="685"/>
      <c r="P61" s="685"/>
      <c r="Q61" s="685"/>
      <c r="R61" s="685"/>
      <c r="S61" s="685"/>
      <c r="T61" s="685"/>
      <c r="U61" s="685"/>
      <c r="V61" s="685"/>
      <c r="W61" s="685"/>
      <c r="X61" s="685"/>
      <c r="Y61" s="685"/>
      <c r="Z61" s="685"/>
      <c r="AA61" s="685"/>
      <c r="AB61" s="685"/>
      <c r="AC61" s="685"/>
      <c r="AD61" s="685"/>
      <c r="AE61" s="685"/>
      <c r="AF61" s="685"/>
      <c r="AG61" s="685"/>
      <c r="AH61" s="685"/>
      <c r="AI61" s="685"/>
      <c r="AJ61" s="685"/>
      <c r="AK61" s="686"/>
      <c r="AS61" s="116" t="s">
        <v>637</v>
      </c>
      <c r="AT61" s="117">
        <v>1</v>
      </c>
      <c r="AU61" s="116" t="s">
        <v>312</v>
      </c>
      <c r="AV61" s="118">
        <v>240</v>
      </c>
      <c r="AX61" s="116" t="s">
        <v>637</v>
      </c>
      <c r="AY61" s="117">
        <v>1</v>
      </c>
      <c r="AZ61" s="116" t="s">
        <v>312</v>
      </c>
      <c r="BA61" s="118">
        <v>240</v>
      </c>
      <c r="BB61" s="118" t="s">
        <v>907</v>
      </c>
      <c r="BC61" s="118"/>
    </row>
    <row r="62" spans="1:55" x14ac:dyDescent="0.2">
      <c r="A62" s="39"/>
      <c r="B62" s="39"/>
      <c r="C62" s="39"/>
      <c r="D62" s="39"/>
      <c r="E62" s="39"/>
      <c r="F62" s="39"/>
      <c r="G62" s="687"/>
      <c r="H62" s="688"/>
      <c r="I62" s="688"/>
      <c r="J62" s="688"/>
      <c r="K62" s="688"/>
      <c r="L62" s="688"/>
      <c r="M62" s="688"/>
      <c r="N62" s="688"/>
      <c r="O62" s="688"/>
      <c r="P62" s="688"/>
      <c r="Q62" s="688"/>
      <c r="R62" s="688"/>
      <c r="S62" s="688"/>
      <c r="T62" s="688"/>
      <c r="U62" s="688"/>
      <c r="V62" s="688"/>
      <c r="W62" s="688"/>
      <c r="X62" s="688"/>
      <c r="Y62" s="688"/>
      <c r="Z62" s="688"/>
      <c r="AA62" s="688"/>
      <c r="AB62" s="688"/>
      <c r="AC62" s="688"/>
      <c r="AD62" s="688"/>
      <c r="AE62" s="688"/>
      <c r="AF62" s="688"/>
      <c r="AG62" s="688"/>
      <c r="AH62" s="688"/>
      <c r="AI62" s="688"/>
      <c r="AJ62" s="688"/>
      <c r="AK62" s="689"/>
      <c r="AS62" s="116" t="s">
        <v>638</v>
      </c>
      <c r="AT62" s="117">
        <v>2</v>
      </c>
      <c r="AU62" s="116" t="s">
        <v>313</v>
      </c>
      <c r="AV62" s="118">
        <v>340</v>
      </c>
      <c r="AX62" s="116" t="s">
        <v>638</v>
      </c>
      <c r="AY62" s="117">
        <v>2</v>
      </c>
      <c r="AZ62" s="116" t="s">
        <v>313</v>
      </c>
      <c r="BA62" s="118">
        <v>340</v>
      </c>
      <c r="BB62" s="118" t="s">
        <v>907</v>
      </c>
      <c r="BC62" s="118"/>
    </row>
    <row r="63" spans="1:55" ht="7.5" customHeight="1" x14ac:dyDescent="0.2">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S63" s="116" t="s">
        <v>639</v>
      </c>
      <c r="AT63" s="117">
        <v>2</v>
      </c>
      <c r="AU63" s="116" t="s">
        <v>314</v>
      </c>
      <c r="AV63" s="118">
        <v>520</v>
      </c>
      <c r="AX63" s="116" t="s">
        <v>639</v>
      </c>
      <c r="AY63" s="117">
        <v>2</v>
      </c>
      <c r="AZ63" s="116" t="s">
        <v>314</v>
      </c>
      <c r="BA63" s="118">
        <v>520</v>
      </c>
      <c r="BB63" s="118" t="s">
        <v>907</v>
      </c>
      <c r="BC63" s="118"/>
    </row>
    <row r="64" spans="1:55" x14ac:dyDescent="0.2">
      <c r="A64" s="568" t="s">
        <v>21</v>
      </c>
      <c r="B64" s="568"/>
      <c r="C64" s="277"/>
      <c r="D64" s="278"/>
      <c r="E64" s="278"/>
      <c r="F64" s="278"/>
      <c r="G64" s="278"/>
      <c r="H64" s="278"/>
      <c r="I64" s="278"/>
      <c r="J64" s="278"/>
      <c r="K64" s="278"/>
      <c r="L64" s="278"/>
      <c r="M64" s="278"/>
      <c r="N64" s="278"/>
      <c r="O64" s="278"/>
      <c r="P64" s="279"/>
      <c r="Q64" s="56"/>
      <c r="R64" s="39"/>
      <c r="S64" s="294" t="s">
        <v>22</v>
      </c>
      <c r="T64" s="294"/>
      <c r="U64" s="294"/>
      <c r="V64" s="294"/>
      <c r="W64" s="277"/>
      <c r="X64" s="278"/>
      <c r="Y64" s="278"/>
      <c r="Z64" s="278"/>
      <c r="AA64" s="278"/>
      <c r="AB64" s="278"/>
      <c r="AC64" s="278"/>
      <c r="AD64" s="278"/>
      <c r="AE64" s="278"/>
      <c r="AF64" s="278"/>
      <c r="AG64" s="278"/>
      <c r="AH64" s="278"/>
      <c r="AI64" s="278"/>
      <c r="AJ64" s="278"/>
      <c r="AK64" s="279"/>
      <c r="AS64" s="116" t="s">
        <v>640</v>
      </c>
      <c r="AT64" s="117">
        <v>2</v>
      </c>
      <c r="AU64" s="116" t="s">
        <v>315</v>
      </c>
      <c r="AV64" s="118">
        <v>380</v>
      </c>
      <c r="AX64" s="116" t="s">
        <v>640</v>
      </c>
      <c r="AY64" s="117">
        <v>2</v>
      </c>
      <c r="AZ64" s="116" t="s">
        <v>315</v>
      </c>
      <c r="BA64" s="118">
        <v>380</v>
      </c>
      <c r="BB64" s="118" t="s">
        <v>907</v>
      </c>
      <c r="BC64" s="118"/>
    </row>
    <row r="65" spans="1:55" x14ac:dyDescent="0.2">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S65" s="116" t="s">
        <v>641</v>
      </c>
      <c r="AT65" s="117">
        <v>2</v>
      </c>
      <c r="AU65" s="116" t="s">
        <v>316</v>
      </c>
      <c r="AV65" s="118">
        <v>430</v>
      </c>
      <c r="AX65" s="116" t="s">
        <v>641</v>
      </c>
      <c r="AY65" s="117">
        <v>2</v>
      </c>
      <c r="AZ65" s="116" t="s">
        <v>316</v>
      </c>
      <c r="BA65" s="118">
        <v>430</v>
      </c>
      <c r="BB65" s="118" t="s">
        <v>907</v>
      </c>
      <c r="BC65" s="118"/>
    </row>
    <row r="66" spans="1:55" x14ac:dyDescent="0.2">
      <c r="A66" s="568" t="s">
        <v>23</v>
      </c>
      <c r="B66" s="568"/>
      <c r="C66" s="568"/>
      <c r="D66" s="568"/>
      <c r="E66" s="280"/>
      <c r="F66" s="281"/>
      <c r="G66" s="281"/>
      <c r="H66" s="281"/>
      <c r="I66" s="282"/>
      <c r="J66" s="39"/>
      <c r="K66" s="294" t="s">
        <v>24</v>
      </c>
      <c r="L66" s="294"/>
      <c r="M66" s="294"/>
      <c r="N66" s="294"/>
      <c r="O66" s="294"/>
      <c r="P66" s="280"/>
      <c r="Q66" s="281"/>
      <c r="R66" s="281"/>
      <c r="S66" s="281"/>
      <c r="T66" s="282"/>
      <c r="U66" s="39"/>
      <c r="V66" s="39"/>
      <c r="W66" s="39"/>
      <c r="X66" s="39"/>
      <c r="Y66" s="39"/>
      <c r="Z66" s="39"/>
      <c r="AA66" s="39"/>
      <c r="AB66" s="39"/>
      <c r="AC66" s="39"/>
      <c r="AD66" s="39"/>
      <c r="AE66" s="39"/>
      <c r="AF66" s="39"/>
      <c r="AG66" s="39"/>
      <c r="AH66" s="39"/>
      <c r="AI66" s="39"/>
      <c r="AJ66" s="39"/>
      <c r="AK66" s="39"/>
      <c r="AS66" s="116" t="s">
        <v>642</v>
      </c>
      <c r="AT66" s="117">
        <v>2</v>
      </c>
      <c r="AU66" s="116" t="s">
        <v>317</v>
      </c>
      <c r="AV66" s="118">
        <v>540</v>
      </c>
      <c r="AX66" s="116" t="s">
        <v>642</v>
      </c>
      <c r="AY66" s="117">
        <v>2</v>
      </c>
      <c r="AZ66" s="116" t="s">
        <v>317</v>
      </c>
      <c r="BA66" s="118">
        <v>540</v>
      </c>
      <c r="BB66" s="118" t="s">
        <v>907</v>
      </c>
      <c r="BC66" s="118"/>
    </row>
    <row r="67" spans="1:55" x14ac:dyDescent="0.2">
      <c r="A67" s="50"/>
      <c r="B67" s="50"/>
      <c r="C67" s="50"/>
      <c r="D67" s="50"/>
      <c r="E67" s="57"/>
      <c r="F67" s="57"/>
      <c r="G67" s="57"/>
      <c r="H67" s="57"/>
      <c r="I67" s="57"/>
      <c r="J67" s="39"/>
      <c r="K67" s="56"/>
      <c r="L67" s="56"/>
      <c r="M67" s="56"/>
      <c r="N67" s="56"/>
      <c r="O67" s="56"/>
      <c r="P67" s="58"/>
      <c r="Q67" s="58"/>
      <c r="R67" s="58"/>
      <c r="S67" s="58"/>
      <c r="T67" s="58"/>
      <c r="U67" s="39"/>
      <c r="V67" s="39"/>
      <c r="W67" s="39"/>
      <c r="X67" s="39"/>
      <c r="Y67" s="39"/>
      <c r="Z67" s="39"/>
      <c r="AA67" s="39"/>
      <c r="AB67" s="39"/>
      <c r="AC67" s="39"/>
      <c r="AD67" s="39"/>
      <c r="AE67" s="39"/>
      <c r="AF67" s="39"/>
      <c r="AG67" s="39"/>
      <c r="AH67" s="39"/>
      <c r="AI67" s="39"/>
      <c r="AJ67" s="39"/>
      <c r="AK67" s="39"/>
      <c r="AS67" s="116" t="s">
        <v>643</v>
      </c>
      <c r="AT67" s="117">
        <v>2</v>
      </c>
      <c r="AU67" s="116" t="s">
        <v>318</v>
      </c>
      <c r="AV67" s="118">
        <v>340</v>
      </c>
      <c r="AX67" s="116" t="s">
        <v>643</v>
      </c>
      <c r="AY67" s="117">
        <v>2</v>
      </c>
      <c r="AZ67" s="116" t="s">
        <v>318</v>
      </c>
      <c r="BA67" s="118">
        <v>340</v>
      </c>
      <c r="BB67" s="118" t="s">
        <v>907</v>
      </c>
      <c r="BC67" s="118"/>
    </row>
    <row r="68" spans="1:55" x14ac:dyDescent="0.2">
      <c r="A68" s="568" t="s">
        <v>25</v>
      </c>
      <c r="B68" s="568"/>
      <c r="C68" s="280"/>
      <c r="D68" s="281"/>
      <c r="E68" s="281"/>
      <c r="F68" s="281"/>
      <c r="G68" s="281"/>
      <c r="H68" s="282"/>
      <c r="I68" s="39"/>
      <c r="J68" s="39"/>
      <c r="K68" s="294" t="s">
        <v>26</v>
      </c>
      <c r="L68" s="294"/>
      <c r="M68" s="280"/>
      <c r="N68" s="281"/>
      <c r="O68" s="281"/>
      <c r="P68" s="281"/>
      <c r="Q68" s="281"/>
      <c r="R68" s="282"/>
      <c r="S68" s="39"/>
      <c r="T68" s="39"/>
      <c r="U68" s="294" t="s">
        <v>27</v>
      </c>
      <c r="V68" s="294"/>
      <c r="W68" s="294"/>
      <c r="X68" s="1003"/>
      <c r="Y68" s="409"/>
      <c r="Z68" s="409"/>
      <c r="AA68" s="409"/>
      <c r="AB68" s="409"/>
      <c r="AC68" s="409"/>
      <c r="AD68" s="409"/>
      <c r="AE68" s="409"/>
      <c r="AF68" s="409"/>
      <c r="AG68" s="409"/>
      <c r="AH68" s="409"/>
      <c r="AI68" s="1004"/>
      <c r="AJ68" s="39"/>
      <c r="AK68" s="39"/>
      <c r="AS68" s="116" t="s">
        <v>644</v>
      </c>
      <c r="AT68" s="117">
        <v>2</v>
      </c>
      <c r="AU68" s="116" t="s">
        <v>319</v>
      </c>
      <c r="AV68" s="118">
        <v>510</v>
      </c>
      <c r="AX68" s="116" t="s">
        <v>644</v>
      </c>
      <c r="AY68" s="117">
        <v>2</v>
      </c>
      <c r="AZ68" s="116" t="s">
        <v>319</v>
      </c>
      <c r="BA68" s="118">
        <v>510</v>
      </c>
      <c r="BB68" s="118" t="s">
        <v>907</v>
      </c>
      <c r="BC68" s="118"/>
    </row>
    <row r="69" spans="1:55" x14ac:dyDescent="0.2">
      <c r="A69" s="39"/>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S69" s="116" t="s">
        <v>645</v>
      </c>
      <c r="AT69" s="117">
        <v>2</v>
      </c>
      <c r="AU69" s="116" t="s">
        <v>320</v>
      </c>
      <c r="AV69" s="118">
        <v>560</v>
      </c>
      <c r="AX69" s="116" t="s">
        <v>645</v>
      </c>
      <c r="AY69" s="117">
        <v>2</v>
      </c>
      <c r="AZ69" s="116" t="s">
        <v>320</v>
      </c>
      <c r="BA69" s="118">
        <v>560</v>
      </c>
      <c r="BB69" s="118" t="s">
        <v>907</v>
      </c>
      <c r="BC69" s="118"/>
    </row>
    <row r="70" spans="1:55" ht="12.75" customHeight="1" x14ac:dyDescent="0.2">
      <c r="A70" s="39"/>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S70" s="116" t="s">
        <v>646</v>
      </c>
      <c r="AT70" s="117">
        <v>2</v>
      </c>
      <c r="AU70" s="116" t="s">
        <v>321</v>
      </c>
      <c r="AV70" s="118">
        <v>560</v>
      </c>
      <c r="AX70" s="116" t="s">
        <v>646</v>
      </c>
      <c r="AY70" s="117">
        <v>2</v>
      </c>
      <c r="AZ70" s="116" t="s">
        <v>321</v>
      </c>
      <c r="BA70" s="118">
        <v>560</v>
      </c>
      <c r="BB70" s="118" t="s">
        <v>907</v>
      </c>
      <c r="BC70" s="118"/>
    </row>
    <row r="71" spans="1:55" x14ac:dyDescent="0.2">
      <c r="A71" s="49" t="s">
        <v>133</v>
      </c>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S71" s="116" t="s">
        <v>647</v>
      </c>
      <c r="AT71" s="117">
        <v>2</v>
      </c>
      <c r="AU71" s="116" t="s">
        <v>322</v>
      </c>
      <c r="AV71" s="118">
        <v>580</v>
      </c>
      <c r="AX71" s="116" t="s">
        <v>647</v>
      </c>
      <c r="AY71" s="117">
        <v>2</v>
      </c>
      <c r="AZ71" s="116" t="s">
        <v>322</v>
      </c>
      <c r="BA71" s="118">
        <v>580</v>
      </c>
      <c r="BB71" s="118" t="s">
        <v>907</v>
      </c>
      <c r="BC71" s="118"/>
    </row>
    <row r="72" spans="1:55" ht="5.25" customHeight="1" x14ac:dyDescent="0.2">
      <c r="A72" s="39"/>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S72" s="116" t="s">
        <v>648</v>
      </c>
      <c r="AT72" s="117">
        <v>1</v>
      </c>
      <c r="AU72" s="116" t="s">
        <v>323</v>
      </c>
      <c r="AV72" s="118">
        <v>260</v>
      </c>
      <c r="AX72" s="116" t="s">
        <v>648</v>
      </c>
      <c r="AY72" s="117">
        <v>1</v>
      </c>
      <c r="AZ72" s="116" t="s">
        <v>323</v>
      </c>
      <c r="BA72" s="118">
        <v>260</v>
      </c>
      <c r="BB72" s="118" t="s">
        <v>907</v>
      </c>
      <c r="BC72" s="118"/>
    </row>
    <row r="73" spans="1:55" x14ac:dyDescent="0.2">
      <c r="A73" s="39" t="s">
        <v>153</v>
      </c>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S73" s="116" t="s">
        <v>649</v>
      </c>
      <c r="AT73" s="117">
        <v>2</v>
      </c>
      <c r="AU73" s="116" t="s">
        <v>324</v>
      </c>
      <c r="AV73" s="118">
        <v>520</v>
      </c>
      <c r="AX73" s="116" t="s">
        <v>649</v>
      </c>
      <c r="AY73" s="117">
        <v>2</v>
      </c>
      <c r="AZ73" s="116" t="s">
        <v>324</v>
      </c>
      <c r="BA73" s="118">
        <v>520</v>
      </c>
      <c r="BB73" s="118" t="s">
        <v>907</v>
      </c>
      <c r="BC73" s="118"/>
    </row>
    <row r="74" spans="1:55" ht="15.75" customHeight="1" x14ac:dyDescent="0.2">
      <c r="A74" s="100" t="s">
        <v>249</v>
      </c>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S74" s="116" t="s">
        <v>650</v>
      </c>
      <c r="AT74" s="117">
        <v>2</v>
      </c>
      <c r="AU74" s="116" t="s">
        <v>325</v>
      </c>
      <c r="AV74" s="118">
        <v>460</v>
      </c>
      <c r="AX74" s="116" t="s">
        <v>650</v>
      </c>
      <c r="AY74" s="117">
        <v>2</v>
      </c>
      <c r="AZ74" s="116" t="s">
        <v>325</v>
      </c>
      <c r="BA74" s="118">
        <v>460</v>
      </c>
      <c r="BB74" s="118" t="s">
        <v>907</v>
      </c>
      <c r="BC74" s="118"/>
    </row>
    <row r="75" spans="1:55" x14ac:dyDescent="0.2">
      <c r="A75" s="1007"/>
      <c r="B75" s="1008"/>
      <c r="C75" s="1008"/>
      <c r="D75" s="1008"/>
      <c r="E75" s="1008"/>
      <c r="F75" s="1008"/>
      <c r="G75" s="1008"/>
      <c r="H75" s="1008"/>
      <c r="I75" s="1008"/>
      <c r="J75" s="1008"/>
      <c r="K75" s="1008"/>
      <c r="L75" s="1008"/>
      <c r="M75" s="1008"/>
      <c r="N75" s="1008"/>
      <c r="O75" s="1008"/>
      <c r="P75" s="1008"/>
      <c r="Q75" s="1008"/>
      <c r="R75" s="1008"/>
      <c r="S75" s="1008"/>
      <c r="T75" s="1008"/>
      <c r="U75" s="1008"/>
      <c r="V75" s="1008"/>
      <c r="W75" s="1008"/>
      <c r="X75" s="1008"/>
      <c r="Y75" s="1008"/>
      <c r="Z75" s="1008"/>
      <c r="AA75" s="1008"/>
      <c r="AB75" s="1008"/>
      <c r="AC75" s="1008"/>
      <c r="AD75" s="1008"/>
      <c r="AE75" s="1008"/>
      <c r="AF75" s="1008"/>
      <c r="AG75" s="1008"/>
      <c r="AH75" s="1008"/>
      <c r="AI75" s="1008"/>
      <c r="AJ75" s="1008"/>
      <c r="AK75" s="1009"/>
      <c r="AS75" s="116" t="s">
        <v>651</v>
      </c>
      <c r="AT75" s="117">
        <v>2</v>
      </c>
      <c r="AU75" s="116" t="s">
        <v>326</v>
      </c>
      <c r="AV75" s="118">
        <v>590</v>
      </c>
      <c r="AX75" s="116" t="s">
        <v>651</v>
      </c>
      <c r="AY75" s="117">
        <v>2</v>
      </c>
      <c r="AZ75" s="116" t="s">
        <v>326</v>
      </c>
      <c r="BA75" s="118">
        <v>590</v>
      </c>
      <c r="BB75" s="118" t="s">
        <v>907</v>
      </c>
      <c r="BC75" s="118"/>
    </row>
    <row r="76" spans="1:55" x14ac:dyDescent="0.2">
      <c r="A76" s="1010"/>
      <c r="B76" s="1011"/>
      <c r="C76" s="1011"/>
      <c r="D76" s="1011"/>
      <c r="E76" s="1011"/>
      <c r="F76" s="1011"/>
      <c r="G76" s="1011"/>
      <c r="H76" s="1011"/>
      <c r="I76" s="1011"/>
      <c r="J76" s="1011"/>
      <c r="K76" s="1011"/>
      <c r="L76" s="1011"/>
      <c r="M76" s="1011"/>
      <c r="N76" s="1011"/>
      <c r="O76" s="1011"/>
      <c r="P76" s="1011"/>
      <c r="Q76" s="1011"/>
      <c r="R76" s="1011"/>
      <c r="S76" s="1011"/>
      <c r="T76" s="1011"/>
      <c r="U76" s="1011"/>
      <c r="V76" s="1011"/>
      <c r="W76" s="1011"/>
      <c r="X76" s="1011"/>
      <c r="Y76" s="1011"/>
      <c r="Z76" s="1011"/>
      <c r="AA76" s="1011"/>
      <c r="AB76" s="1011"/>
      <c r="AC76" s="1011"/>
      <c r="AD76" s="1011"/>
      <c r="AE76" s="1011"/>
      <c r="AF76" s="1011"/>
      <c r="AG76" s="1011"/>
      <c r="AH76" s="1011"/>
      <c r="AI76" s="1011"/>
      <c r="AJ76" s="1011"/>
      <c r="AK76" s="1012"/>
      <c r="AS76" s="116" t="s">
        <v>652</v>
      </c>
      <c r="AT76" s="117">
        <v>1</v>
      </c>
      <c r="AU76" s="116" t="s">
        <v>327</v>
      </c>
      <c r="AV76" s="118">
        <v>170</v>
      </c>
      <c r="AX76" s="116" t="s">
        <v>652</v>
      </c>
      <c r="AY76" s="117">
        <v>1</v>
      </c>
      <c r="AZ76" s="116" t="s">
        <v>327</v>
      </c>
      <c r="BA76" s="118">
        <v>170</v>
      </c>
      <c r="BB76" s="118" t="s">
        <v>907</v>
      </c>
      <c r="BC76" s="118"/>
    </row>
    <row r="77" spans="1:55" ht="12.75" customHeight="1" x14ac:dyDescent="0.2">
      <c r="A77" s="1013"/>
      <c r="B77" s="1014"/>
      <c r="C77" s="1014"/>
      <c r="D77" s="1014"/>
      <c r="E77" s="1014"/>
      <c r="F77" s="1014"/>
      <c r="G77" s="1014"/>
      <c r="H77" s="1014"/>
      <c r="I77" s="1014"/>
      <c r="J77" s="1014"/>
      <c r="K77" s="1014"/>
      <c r="L77" s="1014"/>
      <c r="M77" s="1014"/>
      <c r="N77" s="1014"/>
      <c r="O77" s="1014"/>
      <c r="P77" s="1014"/>
      <c r="Q77" s="1014"/>
      <c r="R77" s="1014"/>
      <c r="S77" s="1014"/>
      <c r="T77" s="1014"/>
      <c r="U77" s="1014"/>
      <c r="V77" s="1014"/>
      <c r="W77" s="1014"/>
      <c r="X77" s="1014"/>
      <c r="Y77" s="1014"/>
      <c r="Z77" s="1014"/>
      <c r="AA77" s="1014"/>
      <c r="AB77" s="1014"/>
      <c r="AC77" s="1014"/>
      <c r="AD77" s="1014"/>
      <c r="AE77" s="1014"/>
      <c r="AF77" s="1014"/>
      <c r="AG77" s="1014"/>
      <c r="AH77" s="1014"/>
      <c r="AI77" s="1014"/>
      <c r="AJ77" s="1014"/>
      <c r="AK77" s="1015"/>
      <c r="AS77" s="116" t="s">
        <v>653</v>
      </c>
      <c r="AT77" s="117">
        <v>2</v>
      </c>
      <c r="AU77" s="116" t="s">
        <v>328</v>
      </c>
      <c r="AV77" s="118">
        <v>450</v>
      </c>
      <c r="AX77" s="116" t="s">
        <v>653</v>
      </c>
      <c r="AY77" s="117">
        <v>2</v>
      </c>
      <c r="AZ77" s="116" t="s">
        <v>328</v>
      </c>
      <c r="BA77" s="118">
        <v>450</v>
      </c>
      <c r="BB77" s="118" t="s">
        <v>907</v>
      </c>
      <c r="BC77" s="118"/>
    </row>
    <row r="78" spans="1:55" ht="3.75" customHeight="1" x14ac:dyDescent="0.2">
      <c r="A78" s="39"/>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S78" s="116" t="s">
        <v>654</v>
      </c>
      <c r="AT78" s="117">
        <v>1</v>
      </c>
      <c r="AU78" s="116" t="s">
        <v>329</v>
      </c>
      <c r="AV78" s="118">
        <v>230</v>
      </c>
      <c r="AX78" s="116" t="s">
        <v>654</v>
      </c>
      <c r="AY78" s="117">
        <v>1</v>
      </c>
      <c r="AZ78" s="116" t="s">
        <v>329</v>
      </c>
      <c r="BA78" s="118">
        <v>230</v>
      </c>
      <c r="BB78" s="118" t="s">
        <v>907</v>
      </c>
      <c r="BC78" s="118"/>
    </row>
    <row r="79" spans="1:55" ht="40.5" customHeight="1" x14ac:dyDescent="0.2">
      <c r="A79" s="1002" t="s">
        <v>247</v>
      </c>
      <c r="B79" s="870"/>
      <c r="C79" s="870"/>
      <c r="D79" s="870"/>
      <c r="E79" s="870"/>
      <c r="F79" s="870"/>
      <c r="G79" s="870"/>
      <c r="H79" s="870"/>
      <c r="I79" s="870"/>
      <c r="J79" s="870"/>
      <c r="K79" s="870"/>
      <c r="L79" s="870"/>
      <c r="M79" s="870"/>
      <c r="N79" s="870"/>
      <c r="O79" s="870"/>
      <c r="P79" s="870"/>
      <c r="Q79" s="870"/>
      <c r="R79" s="870"/>
      <c r="S79" s="870"/>
      <c r="T79" s="870"/>
      <c r="U79" s="870"/>
      <c r="V79" s="870"/>
      <c r="W79" s="870"/>
      <c r="X79" s="870"/>
      <c r="Y79" s="870"/>
      <c r="Z79" s="870"/>
      <c r="AA79" s="870"/>
      <c r="AB79" s="870"/>
      <c r="AC79" s="870"/>
      <c r="AD79" s="870"/>
      <c r="AE79" s="870"/>
      <c r="AF79" s="870"/>
      <c r="AG79" s="870"/>
      <c r="AH79" s="870"/>
      <c r="AI79" s="870"/>
      <c r="AJ79" s="870"/>
      <c r="AK79" s="870"/>
      <c r="AS79" s="116" t="s">
        <v>655</v>
      </c>
      <c r="AT79" s="117">
        <v>2</v>
      </c>
      <c r="AU79" s="116" t="s">
        <v>330</v>
      </c>
      <c r="AV79" s="118">
        <v>510</v>
      </c>
      <c r="AX79" s="116" t="s">
        <v>655</v>
      </c>
      <c r="AY79" s="117">
        <v>2</v>
      </c>
      <c r="AZ79" s="116" t="s">
        <v>330</v>
      </c>
      <c r="BA79" s="118">
        <v>510</v>
      </c>
      <c r="BB79" s="118" t="s">
        <v>908</v>
      </c>
      <c r="BC79" s="118">
        <v>2</v>
      </c>
    </row>
    <row r="80" spans="1:55" ht="5.25" customHeight="1" x14ac:dyDescent="0.2">
      <c r="A80" s="39"/>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S80" s="116" t="s">
        <v>656</v>
      </c>
      <c r="AT80" s="117">
        <v>1</v>
      </c>
      <c r="AU80" s="116" t="s">
        <v>331</v>
      </c>
      <c r="AV80" s="118">
        <v>140</v>
      </c>
      <c r="AX80" s="116" t="s">
        <v>656</v>
      </c>
      <c r="AY80" s="117">
        <v>1</v>
      </c>
      <c r="AZ80" s="116" t="s">
        <v>331</v>
      </c>
      <c r="BA80" s="118">
        <v>140</v>
      </c>
      <c r="BB80" s="118" t="s">
        <v>907</v>
      </c>
      <c r="BC80" s="118"/>
    </row>
    <row r="81" spans="1:55" x14ac:dyDescent="0.2">
      <c r="A81" s="1007"/>
      <c r="B81" s="1008"/>
      <c r="C81" s="1008"/>
      <c r="D81" s="1008"/>
      <c r="E81" s="1008"/>
      <c r="F81" s="1008"/>
      <c r="G81" s="1008"/>
      <c r="H81" s="1008"/>
      <c r="I81" s="1008"/>
      <c r="J81" s="1008"/>
      <c r="K81" s="1008"/>
      <c r="L81" s="1008"/>
      <c r="M81" s="1008"/>
      <c r="N81" s="1008"/>
      <c r="O81" s="1008"/>
      <c r="P81" s="1008"/>
      <c r="Q81" s="1008"/>
      <c r="R81" s="1008"/>
      <c r="S81" s="1008"/>
      <c r="T81" s="1008"/>
      <c r="U81" s="1008"/>
      <c r="V81" s="1008"/>
      <c r="W81" s="1008"/>
      <c r="X81" s="1008"/>
      <c r="Y81" s="1008"/>
      <c r="Z81" s="1008"/>
      <c r="AA81" s="1008"/>
      <c r="AB81" s="1008"/>
      <c r="AC81" s="1008"/>
      <c r="AD81" s="1008"/>
      <c r="AE81" s="1008"/>
      <c r="AF81" s="1008"/>
      <c r="AG81" s="1008"/>
      <c r="AH81" s="1008"/>
      <c r="AI81" s="1008"/>
      <c r="AJ81" s="1008"/>
      <c r="AK81" s="1009"/>
      <c r="AS81" s="116" t="s">
        <v>657</v>
      </c>
      <c r="AT81" s="117">
        <v>2</v>
      </c>
      <c r="AU81" s="116" t="s">
        <v>332</v>
      </c>
      <c r="AV81" s="118">
        <v>840</v>
      </c>
      <c r="AX81" s="116" t="s">
        <v>657</v>
      </c>
      <c r="AY81" s="117">
        <v>2</v>
      </c>
      <c r="AZ81" s="116" t="s">
        <v>332</v>
      </c>
      <c r="BA81" s="118">
        <v>840</v>
      </c>
      <c r="BB81" s="118" t="s">
        <v>907</v>
      </c>
      <c r="BC81" s="118"/>
    </row>
    <row r="82" spans="1:55" x14ac:dyDescent="0.2">
      <c r="A82" s="1010"/>
      <c r="B82" s="1011"/>
      <c r="C82" s="1011"/>
      <c r="D82" s="1011"/>
      <c r="E82" s="1011"/>
      <c r="F82" s="1011"/>
      <c r="G82" s="1011"/>
      <c r="H82" s="1011"/>
      <c r="I82" s="1011"/>
      <c r="J82" s="1011"/>
      <c r="K82" s="1011"/>
      <c r="L82" s="1011"/>
      <c r="M82" s="1011"/>
      <c r="N82" s="1011"/>
      <c r="O82" s="1011"/>
      <c r="P82" s="1011"/>
      <c r="Q82" s="1011"/>
      <c r="R82" s="1011"/>
      <c r="S82" s="1011"/>
      <c r="T82" s="1011"/>
      <c r="U82" s="1011"/>
      <c r="V82" s="1011"/>
      <c r="W82" s="1011"/>
      <c r="X82" s="1011"/>
      <c r="Y82" s="1011"/>
      <c r="Z82" s="1011"/>
      <c r="AA82" s="1011"/>
      <c r="AB82" s="1011"/>
      <c r="AC82" s="1011"/>
      <c r="AD82" s="1011"/>
      <c r="AE82" s="1011"/>
      <c r="AF82" s="1011"/>
      <c r="AG82" s="1011"/>
      <c r="AH82" s="1011"/>
      <c r="AI82" s="1011"/>
      <c r="AJ82" s="1011"/>
      <c r="AK82" s="1012"/>
      <c r="AS82" s="116" t="s">
        <v>658</v>
      </c>
      <c r="AT82" s="117">
        <v>2</v>
      </c>
      <c r="AU82" s="116" t="s">
        <v>333</v>
      </c>
      <c r="AV82" s="118">
        <v>410</v>
      </c>
      <c r="AX82" s="116" t="s">
        <v>658</v>
      </c>
      <c r="AY82" s="117">
        <v>2</v>
      </c>
      <c r="AZ82" s="116" t="s">
        <v>333</v>
      </c>
      <c r="BA82" s="118">
        <v>410</v>
      </c>
      <c r="BB82" s="118" t="s">
        <v>907</v>
      </c>
      <c r="BC82" s="118"/>
    </row>
    <row r="83" spans="1:55" x14ac:dyDescent="0.2">
      <c r="A83" s="1010"/>
      <c r="B83" s="1011"/>
      <c r="C83" s="1011"/>
      <c r="D83" s="1011"/>
      <c r="E83" s="1011"/>
      <c r="F83" s="1011"/>
      <c r="G83" s="1011"/>
      <c r="H83" s="1011"/>
      <c r="I83" s="1011"/>
      <c r="J83" s="1011"/>
      <c r="K83" s="1011"/>
      <c r="L83" s="1011"/>
      <c r="M83" s="1011"/>
      <c r="N83" s="1011"/>
      <c r="O83" s="1011"/>
      <c r="P83" s="1011"/>
      <c r="Q83" s="1011"/>
      <c r="R83" s="1011"/>
      <c r="S83" s="1011"/>
      <c r="T83" s="1011"/>
      <c r="U83" s="1011"/>
      <c r="V83" s="1011"/>
      <c r="W83" s="1011"/>
      <c r="X83" s="1011"/>
      <c r="Y83" s="1011"/>
      <c r="Z83" s="1011"/>
      <c r="AA83" s="1011"/>
      <c r="AB83" s="1011"/>
      <c r="AC83" s="1011"/>
      <c r="AD83" s="1011"/>
      <c r="AE83" s="1011"/>
      <c r="AF83" s="1011"/>
      <c r="AG83" s="1011"/>
      <c r="AH83" s="1011"/>
      <c r="AI83" s="1011"/>
      <c r="AJ83" s="1011"/>
      <c r="AK83" s="1012"/>
      <c r="AS83" s="116" t="s">
        <v>659</v>
      </c>
      <c r="AT83" s="117">
        <v>2</v>
      </c>
      <c r="AU83" s="116" t="s">
        <v>334</v>
      </c>
      <c r="AV83" s="118">
        <v>360</v>
      </c>
      <c r="AX83" s="116" t="s">
        <v>659</v>
      </c>
      <c r="AY83" s="117">
        <v>2</v>
      </c>
      <c r="AZ83" s="116" t="s">
        <v>334</v>
      </c>
      <c r="BA83" s="118">
        <v>360</v>
      </c>
      <c r="BB83" s="118" t="s">
        <v>907</v>
      </c>
      <c r="BC83" s="118"/>
    </row>
    <row r="84" spans="1:55" x14ac:dyDescent="0.2">
      <c r="A84" s="1010"/>
      <c r="B84" s="1011"/>
      <c r="C84" s="1011"/>
      <c r="D84" s="1011"/>
      <c r="E84" s="1011"/>
      <c r="F84" s="1011"/>
      <c r="G84" s="1011"/>
      <c r="H84" s="1011"/>
      <c r="I84" s="1011"/>
      <c r="J84" s="1011"/>
      <c r="K84" s="1011"/>
      <c r="L84" s="1011"/>
      <c r="M84" s="1011"/>
      <c r="N84" s="1011"/>
      <c r="O84" s="1011"/>
      <c r="P84" s="1011"/>
      <c r="Q84" s="1011"/>
      <c r="R84" s="1011"/>
      <c r="S84" s="1011"/>
      <c r="T84" s="1011"/>
      <c r="U84" s="1011"/>
      <c r="V84" s="1011"/>
      <c r="W84" s="1011"/>
      <c r="X84" s="1011"/>
      <c r="Y84" s="1011"/>
      <c r="Z84" s="1011"/>
      <c r="AA84" s="1011"/>
      <c r="AB84" s="1011"/>
      <c r="AC84" s="1011"/>
      <c r="AD84" s="1011"/>
      <c r="AE84" s="1011"/>
      <c r="AF84" s="1011"/>
      <c r="AG84" s="1011"/>
      <c r="AH84" s="1011"/>
      <c r="AI84" s="1011"/>
      <c r="AJ84" s="1011"/>
      <c r="AK84" s="1012"/>
      <c r="AS84" s="116" t="s">
        <v>660</v>
      </c>
      <c r="AT84" s="117">
        <v>2</v>
      </c>
      <c r="AU84" s="116" t="s">
        <v>335</v>
      </c>
      <c r="AV84" s="118">
        <v>390</v>
      </c>
      <c r="AX84" s="116" t="s">
        <v>660</v>
      </c>
      <c r="AY84" s="117">
        <v>2</v>
      </c>
      <c r="AZ84" s="116" t="s">
        <v>335</v>
      </c>
      <c r="BA84" s="118">
        <v>390</v>
      </c>
      <c r="BB84" s="118" t="s">
        <v>907</v>
      </c>
      <c r="BC84" s="118"/>
    </row>
    <row r="85" spans="1:55" x14ac:dyDescent="0.2">
      <c r="A85" s="1010"/>
      <c r="B85" s="1011"/>
      <c r="C85" s="1011"/>
      <c r="D85" s="1011"/>
      <c r="E85" s="1011"/>
      <c r="F85" s="1011"/>
      <c r="G85" s="1011"/>
      <c r="H85" s="1011"/>
      <c r="I85" s="1011"/>
      <c r="J85" s="1011"/>
      <c r="K85" s="1011"/>
      <c r="L85" s="1011"/>
      <c r="M85" s="1011"/>
      <c r="N85" s="1011"/>
      <c r="O85" s="1011"/>
      <c r="P85" s="1011"/>
      <c r="Q85" s="1011"/>
      <c r="R85" s="1011"/>
      <c r="S85" s="1011"/>
      <c r="T85" s="1011"/>
      <c r="U85" s="1011"/>
      <c r="V85" s="1011"/>
      <c r="W85" s="1011"/>
      <c r="X85" s="1011"/>
      <c r="Y85" s="1011"/>
      <c r="Z85" s="1011"/>
      <c r="AA85" s="1011"/>
      <c r="AB85" s="1011"/>
      <c r="AC85" s="1011"/>
      <c r="AD85" s="1011"/>
      <c r="AE85" s="1011"/>
      <c r="AF85" s="1011"/>
      <c r="AG85" s="1011"/>
      <c r="AH85" s="1011"/>
      <c r="AI85" s="1011"/>
      <c r="AJ85" s="1011"/>
      <c r="AK85" s="1012"/>
      <c r="AS85" s="116" t="s">
        <v>661</v>
      </c>
      <c r="AT85" s="117">
        <v>2</v>
      </c>
      <c r="AU85" s="116" t="s">
        <v>336</v>
      </c>
      <c r="AV85" s="118">
        <v>420</v>
      </c>
      <c r="AX85" s="116" t="s">
        <v>661</v>
      </c>
      <c r="AY85" s="117">
        <v>2</v>
      </c>
      <c r="AZ85" s="116" t="s">
        <v>336</v>
      </c>
      <c r="BA85" s="118">
        <v>420</v>
      </c>
      <c r="BB85" s="118" t="s">
        <v>907</v>
      </c>
      <c r="BC85" s="118"/>
    </row>
    <row r="86" spans="1:55" x14ac:dyDescent="0.2">
      <c r="A86" s="1010"/>
      <c r="B86" s="1011"/>
      <c r="C86" s="1011"/>
      <c r="D86" s="1011"/>
      <c r="E86" s="1011"/>
      <c r="F86" s="1011"/>
      <c r="G86" s="1011"/>
      <c r="H86" s="1011"/>
      <c r="I86" s="1011"/>
      <c r="J86" s="1011"/>
      <c r="K86" s="1011"/>
      <c r="L86" s="1011"/>
      <c r="M86" s="1011"/>
      <c r="N86" s="1011"/>
      <c r="O86" s="1011"/>
      <c r="P86" s="1011"/>
      <c r="Q86" s="1011"/>
      <c r="R86" s="1011"/>
      <c r="S86" s="1011"/>
      <c r="T86" s="1011"/>
      <c r="U86" s="1011"/>
      <c r="V86" s="1011"/>
      <c r="W86" s="1011"/>
      <c r="X86" s="1011"/>
      <c r="Y86" s="1011"/>
      <c r="Z86" s="1011"/>
      <c r="AA86" s="1011"/>
      <c r="AB86" s="1011"/>
      <c r="AC86" s="1011"/>
      <c r="AD86" s="1011"/>
      <c r="AE86" s="1011"/>
      <c r="AF86" s="1011"/>
      <c r="AG86" s="1011"/>
      <c r="AH86" s="1011"/>
      <c r="AI86" s="1011"/>
      <c r="AJ86" s="1011"/>
      <c r="AK86" s="1012"/>
      <c r="AS86" s="116" t="s">
        <v>662</v>
      </c>
      <c r="AT86" s="117">
        <v>2</v>
      </c>
      <c r="AU86" s="116" t="s">
        <v>337</v>
      </c>
      <c r="AV86" s="118">
        <v>480</v>
      </c>
      <c r="AX86" s="116" t="s">
        <v>662</v>
      </c>
      <c r="AY86" s="117">
        <v>2</v>
      </c>
      <c r="AZ86" s="116" t="s">
        <v>337</v>
      </c>
      <c r="BA86" s="118">
        <v>480</v>
      </c>
      <c r="BB86" s="118" t="s">
        <v>907</v>
      </c>
      <c r="BC86" s="118"/>
    </row>
    <row r="87" spans="1:55" x14ac:dyDescent="0.2">
      <c r="A87" s="1010"/>
      <c r="B87" s="1011"/>
      <c r="C87" s="1011"/>
      <c r="D87" s="1011"/>
      <c r="E87" s="1011"/>
      <c r="F87" s="1011"/>
      <c r="G87" s="1011"/>
      <c r="H87" s="1011"/>
      <c r="I87" s="1011"/>
      <c r="J87" s="1011"/>
      <c r="K87" s="1011"/>
      <c r="L87" s="1011"/>
      <c r="M87" s="1011"/>
      <c r="N87" s="1011"/>
      <c r="O87" s="1011"/>
      <c r="P87" s="1011"/>
      <c r="Q87" s="1011"/>
      <c r="R87" s="1011"/>
      <c r="S87" s="1011"/>
      <c r="T87" s="1011"/>
      <c r="U87" s="1011"/>
      <c r="V87" s="1011"/>
      <c r="W87" s="1011"/>
      <c r="X87" s="1011"/>
      <c r="Y87" s="1011"/>
      <c r="Z87" s="1011"/>
      <c r="AA87" s="1011"/>
      <c r="AB87" s="1011"/>
      <c r="AC87" s="1011"/>
      <c r="AD87" s="1011"/>
      <c r="AE87" s="1011"/>
      <c r="AF87" s="1011"/>
      <c r="AG87" s="1011"/>
      <c r="AH87" s="1011"/>
      <c r="AI87" s="1011"/>
      <c r="AJ87" s="1011"/>
      <c r="AK87" s="1012"/>
      <c r="AS87" s="116" t="s">
        <v>663</v>
      </c>
      <c r="AT87" s="117">
        <v>1</v>
      </c>
      <c r="AU87" s="116" t="s">
        <v>338</v>
      </c>
      <c r="AV87" s="118">
        <v>310</v>
      </c>
      <c r="AX87" s="116" t="s">
        <v>663</v>
      </c>
      <c r="AY87" s="117">
        <v>1</v>
      </c>
      <c r="AZ87" s="116" t="s">
        <v>338</v>
      </c>
      <c r="BA87" s="118">
        <v>310</v>
      </c>
      <c r="BB87" s="118" t="s">
        <v>907</v>
      </c>
      <c r="BC87" s="118"/>
    </row>
    <row r="88" spans="1:55" x14ac:dyDescent="0.2">
      <c r="A88" s="1010"/>
      <c r="B88" s="1011"/>
      <c r="C88" s="1011"/>
      <c r="D88" s="1011"/>
      <c r="E88" s="1011"/>
      <c r="F88" s="1011"/>
      <c r="G88" s="1011"/>
      <c r="H88" s="1011"/>
      <c r="I88" s="1011"/>
      <c r="J88" s="1011"/>
      <c r="K88" s="1011"/>
      <c r="L88" s="1011"/>
      <c r="M88" s="1011"/>
      <c r="N88" s="1011"/>
      <c r="O88" s="1011"/>
      <c r="P88" s="1011"/>
      <c r="Q88" s="1011"/>
      <c r="R88" s="1011"/>
      <c r="S88" s="1011"/>
      <c r="T88" s="1011"/>
      <c r="U88" s="1011"/>
      <c r="V88" s="1011"/>
      <c r="W88" s="1011"/>
      <c r="X88" s="1011"/>
      <c r="Y88" s="1011"/>
      <c r="Z88" s="1011"/>
      <c r="AA88" s="1011"/>
      <c r="AB88" s="1011"/>
      <c r="AC88" s="1011"/>
      <c r="AD88" s="1011"/>
      <c r="AE88" s="1011"/>
      <c r="AF88" s="1011"/>
      <c r="AG88" s="1011"/>
      <c r="AH88" s="1011"/>
      <c r="AI88" s="1011"/>
      <c r="AJ88" s="1011"/>
      <c r="AK88" s="1012"/>
      <c r="AS88" s="116" t="s">
        <v>664</v>
      </c>
      <c r="AT88" s="117">
        <v>2</v>
      </c>
      <c r="AU88" s="116" t="s">
        <v>339</v>
      </c>
      <c r="AV88" s="118">
        <v>500</v>
      </c>
      <c r="AX88" s="116" t="s">
        <v>664</v>
      </c>
      <c r="AY88" s="117">
        <v>2</v>
      </c>
      <c r="AZ88" s="116" t="s">
        <v>339</v>
      </c>
      <c r="BA88" s="118">
        <v>500</v>
      </c>
      <c r="BB88" s="118" t="s">
        <v>907</v>
      </c>
      <c r="BC88" s="118"/>
    </row>
    <row r="89" spans="1:55" x14ac:dyDescent="0.2">
      <c r="A89" s="1010"/>
      <c r="B89" s="1011"/>
      <c r="C89" s="1011"/>
      <c r="D89" s="1011"/>
      <c r="E89" s="1011"/>
      <c r="F89" s="1011"/>
      <c r="G89" s="1011"/>
      <c r="H89" s="1011"/>
      <c r="I89" s="1011"/>
      <c r="J89" s="1011"/>
      <c r="K89" s="1011"/>
      <c r="L89" s="1011"/>
      <c r="M89" s="1011"/>
      <c r="N89" s="1011"/>
      <c r="O89" s="1011"/>
      <c r="P89" s="1011"/>
      <c r="Q89" s="1011"/>
      <c r="R89" s="1011"/>
      <c r="S89" s="1011"/>
      <c r="T89" s="1011"/>
      <c r="U89" s="1011"/>
      <c r="V89" s="1011"/>
      <c r="W89" s="1011"/>
      <c r="X89" s="1011"/>
      <c r="Y89" s="1011"/>
      <c r="Z89" s="1011"/>
      <c r="AA89" s="1011"/>
      <c r="AB89" s="1011"/>
      <c r="AC89" s="1011"/>
      <c r="AD89" s="1011"/>
      <c r="AE89" s="1011"/>
      <c r="AF89" s="1011"/>
      <c r="AG89" s="1011"/>
      <c r="AH89" s="1011"/>
      <c r="AI89" s="1011"/>
      <c r="AJ89" s="1011"/>
      <c r="AK89" s="1012"/>
      <c r="AS89" s="116" t="s">
        <v>665</v>
      </c>
      <c r="AT89" s="117">
        <v>2</v>
      </c>
      <c r="AU89" s="116" t="s">
        <v>340</v>
      </c>
      <c r="AV89" s="118">
        <v>330</v>
      </c>
      <c r="AX89" s="116" t="s">
        <v>665</v>
      </c>
      <c r="AY89" s="117">
        <v>2</v>
      </c>
      <c r="AZ89" s="116" t="s">
        <v>340</v>
      </c>
      <c r="BA89" s="118">
        <v>330</v>
      </c>
      <c r="BB89" s="118" t="s">
        <v>907</v>
      </c>
      <c r="BC89" s="118"/>
    </row>
    <row r="90" spans="1:55" x14ac:dyDescent="0.2">
      <c r="A90" s="1010"/>
      <c r="B90" s="1011"/>
      <c r="C90" s="1011"/>
      <c r="D90" s="1011"/>
      <c r="E90" s="1011"/>
      <c r="F90" s="1011"/>
      <c r="G90" s="1011"/>
      <c r="H90" s="1011"/>
      <c r="I90" s="1011"/>
      <c r="J90" s="1011"/>
      <c r="K90" s="1011"/>
      <c r="L90" s="1011"/>
      <c r="M90" s="1011"/>
      <c r="N90" s="1011"/>
      <c r="O90" s="1011"/>
      <c r="P90" s="1011"/>
      <c r="Q90" s="1011"/>
      <c r="R90" s="1011"/>
      <c r="S90" s="1011"/>
      <c r="T90" s="1011"/>
      <c r="U90" s="1011"/>
      <c r="V90" s="1011"/>
      <c r="W90" s="1011"/>
      <c r="X90" s="1011"/>
      <c r="Y90" s="1011"/>
      <c r="Z90" s="1011"/>
      <c r="AA90" s="1011"/>
      <c r="AB90" s="1011"/>
      <c r="AC90" s="1011"/>
      <c r="AD90" s="1011"/>
      <c r="AE90" s="1011"/>
      <c r="AF90" s="1011"/>
      <c r="AG90" s="1011"/>
      <c r="AH90" s="1011"/>
      <c r="AI90" s="1011"/>
      <c r="AJ90" s="1011"/>
      <c r="AK90" s="1012"/>
      <c r="AS90" s="116" t="s">
        <v>666</v>
      </c>
      <c r="AT90" s="117">
        <v>2</v>
      </c>
      <c r="AU90" s="116" t="s">
        <v>341</v>
      </c>
      <c r="AV90" s="118">
        <v>270</v>
      </c>
      <c r="AX90" s="116" t="s">
        <v>666</v>
      </c>
      <c r="AY90" s="117">
        <v>2</v>
      </c>
      <c r="AZ90" s="116" t="s">
        <v>341</v>
      </c>
      <c r="BA90" s="118">
        <v>270</v>
      </c>
      <c r="BB90" s="118" t="s">
        <v>907</v>
      </c>
      <c r="BC90" s="118"/>
    </row>
    <row r="91" spans="1:55" x14ac:dyDescent="0.2">
      <c r="A91" s="1010"/>
      <c r="B91" s="1011"/>
      <c r="C91" s="1011"/>
      <c r="D91" s="1011"/>
      <c r="E91" s="1011"/>
      <c r="F91" s="1011"/>
      <c r="G91" s="1011"/>
      <c r="H91" s="1011"/>
      <c r="I91" s="1011"/>
      <c r="J91" s="1011"/>
      <c r="K91" s="1011"/>
      <c r="L91" s="1011"/>
      <c r="M91" s="1011"/>
      <c r="N91" s="1011"/>
      <c r="O91" s="1011"/>
      <c r="P91" s="1011"/>
      <c r="Q91" s="1011"/>
      <c r="R91" s="1011"/>
      <c r="S91" s="1011"/>
      <c r="T91" s="1011"/>
      <c r="U91" s="1011"/>
      <c r="V91" s="1011"/>
      <c r="W91" s="1011"/>
      <c r="X91" s="1011"/>
      <c r="Y91" s="1011"/>
      <c r="Z91" s="1011"/>
      <c r="AA91" s="1011"/>
      <c r="AB91" s="1011"/>
      <c r="AC91" s="1011"/>
      <c r="AD91" s="1011"/>
      <c r="AE91" s="1011"/>
      <c r="AF91" s="1011"/>
      <c r="AG91" s="1011"/>
      <c r="AH91" s="1011"/>
      <c r="AI91" s="1011"/>
      <c r="AJ91" s="1011"/>
      <c r="AK91" s="1012"/>
      <c r="AS91" s="116" t="s">
        <v>667</v>
      </c>
      <c r="AT91" s="117">
        <v>2</v>
      </c>
      <c r="AU91" s="116" t="s">
        <v>342</v>
      </c>
      <c r="AV91" s="118">
        <v>510</v>
      </c>
      <c r="AX91" s="116" t="s">
        <v>667</v>
      </c>
      <c r="AY91" s="117">
        <v>2</v>
      </c>
      <c r="AZ91" s="116" t="s">
        <v>342</v>
      </c>
      <c r="BA91" s="118">
        <v>510</v>
      </c>
      <c r="BB91" s="118" t="s">
        <v>907</v>
      </c>
      <c r="BC91" s="118"/>
    </row>
    <row r="92" spans="1:55" x14ac:dyDescent="0.2">
      <c r="A92" s="1010"/>
      <c r="B92" s="1011"/>
      <c r="C92" s="1011"/>
      <c r="D92" s="1011"/>
      <c r="E92" s="1011"/>
      <c r="F92" s="1011"/>
      <c r="G92" s="1011"/>
      <c r="H92" s="1011"/>
      <c r="I92" s="1011"/>
      <c r="J92" s="1011"/>
      <c r="K92" s="1011"/>
      <c r="L92" s="1011"/>
      <c r="M92" s="1011"/>
      <c r="N92" s="1011"/>
      <c r="O92" s="1011"/>
      <c r="P92" s="1011"/>
      <c r="Q92" s="1011"/>
      <c r="R92" s="1011"/>
      <c r="S92" s="1011"/>
      <c r="T92" s="1011"/>
      <c r="U92" s="1011"/>
      <c r="V92" s="1011"/>
      <c r="W92" s="1011"/>
      <c r="X92" s="1011"/>
      <c r="Y92" s="1011"/>
      <c r="Z92" s="1011"/>
      <c r="AA92" s="1011"/>
      <c r="AB92" s="1011"/>
      <c r="AC92" s="1011"/>
      <c r="AD92" s="1011"/>
      <c r="AE92" s="1011"/>
      <c r="AF92" s="1011"/>
      <c r="AG92" s="1011"/>
      <c r="AH92" s="1011"/>
      <c r="AI92" s="1011"/>
      <c r="AJ92" s="1011"/>
      <c r="AK92" s="1012"/>
      <c r="AS92" s="116" t="s">
        <v>668</v>
      </c>
      <c r="AT92" s="117">
        <v>1</v>
      </c>
      <c r="AU92" s="116" t="s">
        <v>343</v>
      </c>
      <c r="AV92" s="118">
        <v>300</v>
      </c>
      <c r="AX92" s="116" t="s">
        <v>668</v>
      </c>
      <c r="AY92" s="117">
        <v>1</v>
      </c>
      <c r="AZ92" s="116" t="s">
        <v>343</v>
      </c>
      <c r="BA92" s="118">
        <v>300</v>
      </c>
      <c r="BB92" s="118" t="s">
        <v>907</v>
      </c>
      <c r="BC92" s="118"/>
    </row>
    <row r="93" spans="1:55" x14ac:dyDescent="0.2">
      <c r="A93" s="1013"/>
      <c r="B93" s="1014"/>
      <c r="C93" s="1014"/>
      <c r="D93" s="1014"/>
      <c r="E93" s="1014"/>
      <c r="F93" s="1014"/>
      <c r="G93" s="1014"/>
      <c r="H93" s="1014"/>
      <c r="I93" s="1014"/>
      <c r="J93" s="1014"/>
      <c r="K93" s="1014"/>
      <c r="L93" s="1014"/>
      <c r="M93" s="1014"/>
      <c r="N93" s="1014"/>
      <c r="O93" s="1014"/>
      <c r="P93" s="1014"/>
      <c r="Q93" s="1014"/>
      <c r="R93" s="1014"/>
      <c r="S93" s="1014"/>
      <c r="T93" s="1014"/>
      <c r="U93" s="1014"/>
      <c r="V93" s="1014"/>
      <c r="W93" s="1014"/>
      <c r="X93" s="1014"/>
      <c r="Y93" s="1014"/>
      <c r="Z93" s="1014"/>
      <c r="AA93" s="1014"/>
      <c r="AB93" s="1014"/>
      <c r="AC93" s="1014"/>
      <c r="AD93" s="1014"/>
      <c r="AE93" s="1014"/>
      <c r="AF93" s="1014"/>
      <c r="AG93" s="1014"/>
      <c r="AH93" s="1014"/>
      <c r="AI93" s="1014"/>
      <c r="AJ93" s="1014"/>
      <c r="AK93" s="1015"/>
      <c r="AS93" s="116" t="s">
        <v>669</v>
      </c>
      <c r="AT93" s="117">
        <v>2</v>
      </c>
      <c r="AU93" s="116" t="s">
        <v>344</v>
      </c>
      <c r="AV93" s="118">
        <v>340</v>
      </c>
      <c r="AX93" s="116" t="s">
        <v>669</v>
      </c>
      <c r="AY93" s="117">
        <v>2</v>
      </c>
      <c r="AZ93" s="116" t="s">
        <v>344</v>
      </c>
      <c r="BA93" s="118">
        <v>340</v>
      </c>
      <c r="BB93" s="118" t="s">
        <v>907</v>
      </c>
      <c r="BC93" s="118"/>
    </row>
    <row r="94" spans="1:55" ht="4.9000000000000004" customHeight="1" x14ac:dyDescent="0.2">
      <c r="A94" s="39"/>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S94" s="116" t="s">
        <v>670</v>
      </c>
      <c r="AT94" s="117">
        <v>2</v>
      </c>
      <c r="AU94" s="116" t="s">
        <v>345</v>
      </c>
      <c r="AV94" s="118">
        <v>360</v>
      </c>
      <c r="AX94" s="116" t="s">
        <v>670</v>
      </c>
      <c r="AY94" s="117">
        <v>2</v>
      </c>
      <c r="AZ94" s="116" t="s">
        <v>345</v>
      </c>
      <c r="BA94" s="118">
        <v>360</v>
      </c>
      <c r="BB94" s="118" t="s">
        <v>907</v>
      </c>
      <c r="BC94" s="118"/>
    </row>
    <row r="95" spans="1:55" x14ac:dyDescent="0.2">
      <c r="A95" s="633" t="s">
        <v>202</v>
      </c>
      <c r="B95" s="634"/>
      <c r="C95" s="634"/>
      <c r="D95" s="634"/>
      <c r="E95" s="634"/>
      <c r="F95" s="634"/>
      <c r="G95" s="634"/>
      <c r="H95" s="634"/>
      <c r="I95" s="634"/>
      <c r="J95" s="634"/>
      <c r="K95" s="634"/>
      <c r="L95" s="634"/>
      <c r="M95" s="634"/>
      <c r="N95" s="634"/>
      <c r="O95" s="634"/>
      <c r="P95" s="634"/>
      <c r="Q95" s="634"/>
      <c r="R95" s="634"/>
      <c r="S95" s="634"/>
      <c r="T95" s="634"/>
      <c r="U95" s="634"/>
      <c r="V95" s="634"/>
      <c r="W95" s="634"/>
      <c r="X95" s="634"/>
      <c r="Y95" s="634"/>
      <c r="Z95" s="634"/>
      <c r="AA95" s="634"/>
      <c r="AB95" s="634"/>
      <c r="AC95" s="634"/>
      <c r="AD95" s="634"/>
      <c r="AE95" s="634"/>
      <c r="AF95" s="634"/>
      <c r="AG95" s="634"/>
      <c r="AH95" s="634"/>
      <c r="AI95" s="634"/>
      <c r="AJ95" s="634"/>
      <c r="AK95" s="634"/>
      <c r="AS95" s="116" t="s">
        <v>671</v>
      </c>
      <c r="AT95" s="117">
        <v>2</v>
      </c>
      <c r="AU95" s="116" t="s">
        <v>346</v>
      </c>
      <c r="AV95" s="118">
        <v>420</v>
      </c>
      <c r="AX95" s="116" t="s">
        <v>671</v>
      </c>
      <c r="AY95" s="117">
        <v>2</v>
      </c>
      <c r="AZ95" s="116" t="s">
        <v>346</v>
      </c>
      <c r="BA95" s="118">
        <v>420</v>
      </c>
      <c r="BB95" s="118" t="s">
        <v>907</v>
      </c>
      <c r="BC95" s="118"/>
    </row>
    <row r="96" spans="1:55" x14ac:dyDescent="0.2">
      <c r="A96" s="634"/>
      <c r="B96" s="634"/>
      <c r="C96" s="634"/>
      <c r="D96" s="634"/>
      <c r="E96" s="634"/>
      <c r="F96" s="634"/>
      <c r="G96" s="634"/>
      <c r="H96" s="634"/>
      <c r="I96" s="634"/>
      <c r="J96" s="634"/>
      <c r="K96" s="634"/>
      <c r="L96" s="634"/>
      <c r="M96" s="634"/>
      <c r="N96" s="634"/>
      <c r="O96" s="634"/>
      <c r="P96" s="634"/>
      <c r="Q96" s="634"/>
      <c r="R96" s="634"/>
      <c r="S96" s="634"/>
      <c r="T96" s="634"/>
      <c r="U96" s="634"/>
      <c r="V96" s="634"/>
      <c r="W96" s="634"/>
      <c r="X96" s="634"/>
      <c r="Y96" s="634"/>
      <c r="Z96" s="634"/>
      <c r="AA96" s="634"/>
      <c r="AB96" s="634"/>
      <c r="AC96" s="634"/>
      <c r="AD96" s="634"/>
      <c r="AE96" s="634"/>
      <c r="AF96" s="634"/>
      <c r="AG96" s="634"/>
      <c r="AH96" s="634"/>
      <c r="AI96" s="634"/>
      <c r="AJ96" s="634"/>
      <c r="AK96" s="634"/>
      <c r="AS96" s="116" t="s">
        <v>672</v>
      </c>
      <c r="AT96" s="117">
        <v>1</v>
      </c>
      <c r="AU96" s="116" t="s">
        <v>347</v>
      </c>
      <c r="AV96" s="118">
        <v>420</v>
      </c>
      <c r="AX96" s="116" t="s">
        <v>672</v>
      </c>
      <c r="AY96" s="117">
        <v>1</v>
      </c>
      <c r="AZ96" s="116" t="s">
        <v>347</v>
      </c>
      <c r="BA96" s="118">
        <v>420</v>
      </c>
      <c r="BB96" s="118" t="s">
        <v>907</v>
      </c>
      <c r="BC96" s="118"/>
    </row>
    <row r="97" spans="1:55" ht="6.75" customHeight="1" x14ac:dyDescent="0.2">
      <c r="A97" s="39"/>
      <c r="B97" s="39"/>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S97" s="116" t="s">
        <v>673</v>
      </c>
      <c r="AT97" s="117">
        <v>2</v>
      </c>
      <c r="AU97" s="116" t="s">
        <v>348</v>
      </c>
      <c r="AV97" s="118">
        <v>420</v>
      </c>
      <c r="AX97" s="116" t="s">
        <v>673</v>
      </c>
      <c r="AY97" s="117">
        <v>2</v>
      </c>
      <c r="AZ97" s="116" t="s">
        <v>348</v>
      </c>
      <c r="BA97" s="118">
        <v>420</v>
      </c>
      <c r="BB97" s="118" t="s">
        <v>907</v>
      </c>
      <c r="BC97" s="118"/>
    </row>
    <row r="98" spans="1:55" x14ac:dyDescent="0.2">
      <c r="A98" s="655" t="s">
        <v>192</v>
      </c>
      <c r="B98" s="656"/>
      <c r="C98" s="656"/>
      <c r="D98" s="656"/>
      <c r="E98" s="656"/>
      <c r="F98" s="656"/>
      <c r="G98" s="656"/>
      <c r="H98" s="656"/>
      <c r="I98" s="656"/>
      <c r="J98" s="656"/>
      <c r="K98" s="656"/>
      <c r="L98" s="656"/>
      <c r="M98" s="656"/>
      <c r="N98" s="656"/>
      <c r="O98" s="656"/>
      <c r="P98" s="656"/>
      <c r="Q98" s="656"/>
      <c r="R98" s="656"/>
      <c r="S98" s="656"/>
      <c r="T98" s="656"/>
      <c r="U98" s="656"/>
      <c r="V98" s="656"/>
      <c r="W98" s="656"/>
      <c r="X98" s="656"/>
      <c r="Y98" s="656"/>
      <c r="Z98" s="656"/>
      <c r="AA98" s="656"/>
      <c r="AB98" s="656"/>
      <c r="AC98" s="656"/>
      <c r="AD98" s="656"/>
      <c r="AE98" s="656"/>
      <c r="AF98" s="656"/>
      <c r="AG98" s="656"/>
      <c r="AH98" s="656"/>
      <c r="AI98" s="656"/>
      <c r="AJ98" s="656"/>
      <c r="AK98" s="656"/>
      <c r="AS98" s="116" t="s">
        <v>674</v>
      </c>
      <c r="AT98" s="117">
        <v>2</v>
      </c>
      <c r="AU98" s="116" t="s">
        <v>349</v>
      </c>
      <c r="AV98" s="118">
        <v>370</v>
      </c>
      <c r="AX98" s="116" t="s">
        <v>674</v>
      </c>
      <c r="AY98" s="117">
        <v>2</v>
      </c>
      <c r="AZ98" s="116" t="s">
        <v>349</v>
      </c>
      <c r="BA98" s="118">
        <v>370</v>
      </c>
      <c r="BB98" s="118" t="s">
        <v>907</v>
      </c>
      <c r="BC98" s="118"/>
    </row>
    <row r="99" spans="1:55" x14ac:dyDescent="0.2">
      <c r="A99" s="656"/>
      <c r="B99" s="656"/>
      <c r="C99" s="656"/>
      <c r="D99" s="656"/>
      <c r="E99" s="656"/>
      <c r="F99" s="656"/>
      <c r="G99" s="656"/>
      <c r="H99" s="656"/>
      <c r="I99" s="656"/>
      <c r="J99" s="656"/>
      <c r="K99" s="656"/>
      <c r="L99" s="656"/>
      <c r="M99" s="656"/>
      <c r="N99" s="656"/>
      <c r="O99" s="656"/>
      <c r="P99" s="656"/>
      <c r="Q99" s="656"/>
      <c r="R99" s="656"/>
      <c r="S99" s="656"/>
      <c r="T99" s="656"/>
      <c r="U99" s="656"/>
      <c r="V99" s="656"/>
      <c r="W99" s="656"/>
      <c r="X99" s="656"/>
      <c r="Y99" s="656"/>
      <c r="Z99" s="656"/>
      <c r="AA99" s="656"/>
      <c r="AB99" s="656"/>
      <c r="AC99" s="656"/>
      <c r="AD99" s="656"/>
      <c r="AE99" s="656"/>
      <c r="AF99" s="656"/>
      <c r="AG99" s="656"/>
      <c r="AH99" s="656"/>
      <c r="AI99" s="656"/>
      <c r="AJ99" s="656"/>
      <c r="AK99" s="656"/>
      <c r="AS99" s="116" t="s">
        <v>675</v>
      </c>
      <c r="AT99" s="117">
        <v>2</v>
      </c>
      <c r="AU99" s="116" t="s">
        <v>350</v>
      </c>
      <c r="AV99" s="118">
        <v>460</v>
      </c>
      <c r="AX99" s="116" t="s">
        <v>675</v>
      </c>
      <c r="AY99" s="117">
        <v>2</v>
      </c>
      <c r="AZ99" s="116" t="s">
        <v>350</v>
      </c>
      <c r="BA99" s="118">
        <v>460</v>
      </c>
      <c r="BB99" s="118" t="s">
        <v>907</v>
      </c>
      <c r="BC99" s="118"/>
    </row>
    <row r="100" spans="1:55" ht="14.25" customHeight="1" x14ac:dyDescent="0.2">
      <c r="A100" s="656"/>
      <c r="B100" s="656"/>
      <c r="C100" s="656"/>
      <c r="D100" s="656"/>
      <c r="E100" s="656"/>
      <c r="F100" s="656"/>
      <c r="G100" s="656"/>
      <c r="H100" s="656"/>
      <c r="I100" s="656"/>
      <c r="J100" s="656"/>
      <c r="K100" s="656"/>
      <c r="L100" s="656"/>
      <c r="M100" s="656"/>
      <c r="N100" s="656"/>
      <c r="O100" s="656"/>
      <c r="P100" s="656"/>
      <c r="Q100" s="656"/>
      <c r="R100" s="656"/>
      <c r="S100" s="656"/>
      <c r="T100" s="656"/>
      <c r="U100" s="656"/>
      <c r="V100" s="656"/>
      <c r="W100" s="656"/>
      <c r="X100" s="656"/>
      <c r="Y100" s="656"/>
      <c r="Z100" s="656"/>
      <c r="AA100" s="656"/>
      <c r="AB100" s="656"/>
      <c r="AC100" s="656"/>
      <c r="AD100" s="656"/>
      <c r="AE100" s="656"/>
      <c r="AF100" s="656"/>
      <c r="AG100" s="656"/>
      <c r="AH100" s="656"/>
      <c r="AI100" s="656"/>
      <c r="AJ100" s="656"/>
      <c r="AK100" s="656"/>
      <c r="AS100" s="116" t="s">
        <v>676</v>
      </c>
      <c r="AT100" s="117">
        <v>2</v>
      </c>
      <c r="AU100" s="116" t="s">
        <v>351</v>
      </c>
      <c r="AV100" s="118">
        <v>370</v>
      </c>
      <c r="AX100" s="116" t="s">
        <v>676</v>
      </c>
      <c r="AY100" s="117">
        <v>2</v>
      </c>
      <c r="AZ100" s="116" t="s">
        <v>351</v>
      </c>
      <c r="BA100" s="118">
        <v>370</v>
      </c>
      <c r="BB100" s="118" t="s">
        <v>907</v>
      </c>
      <c r="BC100" s="118"/>
    </row>
    <row r="101" spans="1:55" ht="12.75" customHeight="1" x14ac:dyDescent="0.2">
      <c r="A101" s="39"/>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c r="AC101" s="39"/>
      <c r="AD101" s="39"/>
      <c r="AE101" s="39"/>
      <c r="AF101" s="39"/>
      <c r="AG101" s="39"/>
      <c r="AH101" s="39"/>
      <c r="AI101" s="39"/>
      <c r="AJ101" s="39"/>
      <c r="AK101" s="39"/>
      <c r="AS101" s="116" t="s">
        <v>677</v>
      </c>
      <c r="AT101" s="117">
        <v>2</v>
      </c>
      <c r="AU101" s="116" t="s">
        <v>352</v>
      </c>
      <c r="AV101" s="118">
        <v>410</v>
      </c>
      <c r="AX101" s="116" t="s">
        <v>677</v>
      </c>
      <c r="AY101" s="117">
        <v>2</v>
      </c>
      <c r="AZ101" s="116" t="s">
        <v>352</v>
      </c>
      <c r="BA101" s="118">
        <v>410</v>
      </c>
      <c r="BB101" s="118" t="s">
        <v>907</v>
      </c>
      <c r="BC101" s="118"/>
    </row>
    <row r="102" spans="1:55" x14ac:dyDescent="0.2">
      <c r="A102" s="39"/>
      <c r="B102" s="39"/>
      <c r="C102" s="39"/>
      <c r="D102" s="39"/>
      <c r="E102" s="39"/>
      <c r="F102" s="39"/>
      <c r="G102" s="39"/>
      <c r="H102" s="39"/>
      <c r="I102" s="39"/>
      <c r="J102" s="39"/>
      <c r="K102" s="39"/>
      <c r="L102" s="39"/>
      <c r="M102" s="39"/>
      <c r="N102" s="39"/>
      <c r="O102" s="39"/>
      <c r="P102" s="39"/>
      <c r="Q102" s="39"/>
      <c r="R102" s="39"/>
      <c r="S102" s="39"/>
      <c r="T102" s="39"/>
      <c r="U102" s="39"/>
      <c r="V102" s="39"/>
      <c r="W102" s="39"/>
      <c r="X102" s="39"/>
      <c r="Y102" s="39"/>
      <c r="Z102" s="39"/>
      <c r="AA102" s="39"/>
      <c r="AB102" s="39"/>
      <c r="AC102" s="39"/>
      <c r="AD102" s="39"/>
      <c r="AE102" s="39"/>
      <c r="AF102" s="39"/>
      <c r="AG102" s="39"/>
      <c r="AH102" s="39"/>
      <c r="AI102" s="39"/>
      <c r="AJ102" s="39"/>
      <c r="AK102" s="39"/>
      <c r="AS102" s="116" t="s">
        <v>678</v>
      </c>
      <c r="AT102" s="117">
        <v>1</v>
      </c>
      <c r="AU102" s="116" t="s">
        <v>353</v>
      </c>
      <c r="AV102" s="118">
        <v>360</v>
      </c>
      <c r="AX102" s="116" t="s">
        <v>678</v>
      </c>
      <c r="AY102" s="117">
        <v>1</v>
      </c>
      <c r="AZ102" s="116" t="s">
        <v>353</v>
      </c>
      <c r="BA102" s="118">
        <v>360</v>
      </c>
      <c r="BB102" s="118" t="s">
        <v>907</v>
      </c>
      <c r="BC102" s="118"/>
    </row>
    <row r="103" spans="1:55" x14ac:dyDescent="0.2">
      <c r="A103" s="49" t="s">
        <v>134</v>
      </c>
      <c r="B103" s="39"/>
      <c r="C103" s="39"/>
      <c r="D103" s="39"/>
      <c r="E103" s="39"/>
      <c r="F103" s="39"/>
      <c r="G103" s="39"/>
      <c r="H103" s="39"/>
      <c r="I103" s="39"/>
      <c r="J103" s="39"/>
      <c r="K103" s="39"/>
      <c r="L103" s="39"/>
      <c r="M103" s="39"/>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S103" s="116" t="s">
        <v>679</v>
      </c>
      <c r="AT103" s="117">
        <v>2</v>
      </c>
      <c r="AU103" s="116" t="s">
        <v>354</v>
      </c>
      <c r="AV103" s="118">
        <v>560</v>
      </c>
      <c r="AX103" s="116" t="s">
        <v>679</v>
      </c>
      <c r="AY103" s="117">
        <v>2</v>
      </c>
      <c r="AZ103" s="116" t="s">
        <v>354</v>
      </c>
      <c r="BA103" s="118">
        <v>560</v>
      </c>
      <c r="BB103" s="118" t="s">
        <v>907</v>
      </c>
      <c r="BC103" s="118"/>
    </row>
    <row r="104" spans="1:55" ht="5.25" customHeight="1" x14ac:dyDescent="0.2">
      <c r="A104" s="39"/>
      <c r="B104" s="39"/>
      <c r="C104" s="39"/>
      <c r="D104" s="39"/>
      <c r="E104" s="39"/>
      <c r="F104" s="39"/>
      <c r="G104" s="39"/>
      <c r="H104" s="39"/>
      <c r="I104" s="39"/>
      <c r="J104" s="39"/>
      <c r="K104" s="39"/>
      <c r="L104" s="39"/>
      <c r="M104" s="39"/>
      <c r="N104" s="39"/>
      <c r="O104" s="39"/>
      <c r="P104" s="39"/>
      <c r="Q104" s="39"/>
      <c r="R104" s="39"/>
      <c r="S104" s="39"/>
      <c r="T104" s="39"/>
      <c r="U104" s="39"/>
      <c r="V104" s="39"/>
      <c r="W104" s="39"/>
      <c r="X104" s="39"/>
      <c r="Y104" s="39"/>
      <c r="Z104" s="39"/>
      <c r="AA104" s="39"/>
      <c r="AB104" s="39"/>
      <c r="AC104" s="39"/>
      <c r="AD104" s="39"/>
      <c r="AE104" s="39"/>
      <c r="AF104" s="39"/>
      <c r="AG104" s="39"/>
      <c r="AH104" s="39"/>
      <c r="AI104" s="39"/>
      <c r="AJ104" s="39"/>
      <c r="AK104" s="39"/>
      <c r="AS104" s="116" t="s">
        <v>680</v>
      </c>
      <c r="AT104" s="117">
        <v>2</v>
      </c>
      <c r="AU104" s="116" t="s">
        <v>355</v>
      </c>
      <c r="AV104" s="118">
        <v>570</v>
      </c>
      <c r="AX104" s="116" t="s">
        <v>680</v>
      </c>
      <c r="AY104" s="117">
        <v>2</v>
      </c>
      <c r="AZ104" s="116" t="s">
        <v>355</v>
      </c>
      <c r="BA104" s="118">
        <v>570</v>
      </c>
      <c r="BB104" s="118" t="s">
        <v>907</v>
      </c>
      <c r="BC104" s="118"/>
    </row>
    <row r="105" spans="1:55" ht="77.25" customHeight="1" x14ac:dyDescent="0.2">
      <c r="A105" s="644" t="s">
        <v>211</v>
      </c>
      <c r="B105" s="644"/>
      <c r="C105" s="644"/>
      <c r="D105" s="644"/>
      <c r="E105" s="644"/>
      <c r="F105" s="644"/>
      <c r="G105" s="644"/>
      <c r="H105" s="644"/>
      <c r="I105" s="644"/>
      <c r="J105" s="644"/>
      <c r="K105" s="644"/>
      <c r="L105" s="644"/>
      <c r="M105" s="644"/>
      <c r="N105" s="644"/>
      <c r="O105" s="644"/>
      <c r="P105" s="644"/>
      <c r="Q105" s="644"/>
      <c r="R105" s="644"/>
      <c r="S105" s="644"/>
      <c r="T105" s="644"/>
      <c r="U105" s="644"/>
      <c r="V105" s="644"/>
      <c r="W105" s="644"/>
      <c r="X105" s="644"/>
      <c r="Y105" s="644"/>
      <c r="Z105" s="644"/>
      <c r="AA105" s="644"/>
      <c r="AB105" s="644"/>
      <c r="AC105" s="644"/>
      <c r="AD105" s="644"/>
      <c r="AE105" s="644"/>
      <c r="AF105" s="644"/>
      <c r="AG105" s="644"/>
      <c r="AH105" s="644"/>
      <c r="AI105" s="644"/>
      <c r="AJ105" s="644"/>
      <c r="AK105" s="644"/>
      <c r="AS105" s="116" t="s">
        <v>681</v>
      </c>
      <c r="AT105" s="117">
        <v>1</v>
      </c>
      <c r="AU105" s="116" t="s">
        <v>356</v>
      </c>
      <c r="AV105" s="118">
        <v>280</v>
      </c>
      <c r="AX105" s="116" t="s">
        <v>681</v>
      </c>
      <c r="AY105" s="117">
        <v>1</v>
      </c>
      <c r="AZ105" s="116" t="s">
        <v>356</v>
      </c>
      <c r="BA105" s="118">
        <v>280</v>
      </c>
      <c r="BB105" s="118" t="s">
        <v>907</v>
      </c>
      <c r="BC105" s="118"/>
    </row>
    <row r="106" spans="1:55" ht="8.25" customHeight="1" x14ac:dyDescent="0.2">
      <c r="A106" s="39"/>
      <c r="B106" s="39"/>
      <c r="C106" s="39"/>
      <c r="D106" s="39"/>
      <c r="E106" s="39"/>
      <c r="F106" s="39"/>
      <c r="G106" s="39"/>
      <c r="H106" s="39"/>
      <c r="I106" s="39"/>
      <c r="J106" s="39"/>
      <c r="K106" s="39"/>
      <c r="L106" s="39"/>
      <c r="M106" s="39"/>
      <c r="N106" s="39"/>
      <c r="O106" s="39"/>
      <c r="P106" s="39"/>
      <c r="Q106" s="39"/>
      <c r="R106" s="39"/>
      <c r="S106" s="39"/>
      <c r="T106" s="39"/>
      <c r="U106" s="39"/>
      <c r="V106" s="39"/>
      <c r="W106" s="39"/>
      <c r="X106" s="39"/>
      <c r="Y106" s="39"/>
      <c r="Z106" s="39"/>
      <c r="AA106" s="39"/>
      <c r="AB106" s="39"/>
      <c r="AC106" s="39"/>
      <c r="AD106" s="39"/>
      <c r="AE106" s="39"/>
      <c r="AF106" s="39"/>
      <c r="AG106" s="39"/>
      <c r="AH106" s="39"/>
      <c r="AI106" s="39"/>
      <c r="AJ106" s="39"/>
      <c r="AK106" s="39"/>
      <c r="AS106" s="116" t="s">
        <v>682</v>
      </c>
      <c r="AT106" s="117">
        <v>1</v>
      </c>
      <c r="AU106" s="116" t="s">
        <v>357</v>
      </c>
      <c r="AV106" s="118">
        <v>300</v>
      </c>
      <c r="AX106" s="116" t="s">
        <v>682</v>
      </c>
      <c r="AY106" s="117">
        <v>1</v>
      </c>
      <c r="AZ106" s="116" t="s">
        <v>357</v>
      </c>
      <c r="BA106" s="118">
        <v>300</v>
      </c>
      <c r="BB106" s="118" t="s">
        <v>907</v>
      </c>
      <c r="BC106" s="118"/>
    </row>
    <row r="107" spans="1:55" x14ac:dyDescent="0.2">
      <c r="A107" s="39" t="s">
        <v>168</v>
      </c>
      <c r="B107" s="39"/>
      <c r="C107" s="39"/>
      <c r="D107" s="39"/>
      <c r="E107" s="39"/>
      <c r="F107" s="39"/>
      <c r="G107" s="39"/>
      <c r="H107" s="39"/>
      <c r="I107" s="39"/>
      <c r="J107" s="39"/>
      <c r="K107" s="39"/>
      <c r="L107" s="39"/>
      <c r="M107" s="39"/>
      <c r="N107" s="39"/>
      <c r="O107" s="39"/>
      <c r="P107" s="39"/>
      <c r="Q107" s="39"/>
      <c r="R107" s="39"/>
      <c r="S107" s="39"/>
      <c r="T107" s="39"/>
      <c r="U107" s="39"/>
      <c r="V107" s="39"/>
      <c r="W107" s="39"/>
      <c r="X107" s="39"/>
      <c r="Y107" s="39"/>
      <c r="Z107" s="39"/>
      <c r="AA107" s="39"/>
      <c r="AB107" s="39"/>
      <c r="AC107" s="39"/>
      <c r="AD107" s="39"/>
      <c r="AE107" s="39"/>
      <c r="AF107" s="39"/>
      <c r="AG107" s="39"/>
      <c r="AH107" s="39"/>
      <c r="AI107" s="39"/>
      <c r="AJ107" s="39"/>
      <c r="AK107" s="39"/>
      <c r="AS107" s="116" t="s">
        <v>683</v>
      </c>
      <c r="AT107" s="117">
        <v>2</v>
      </c>
      <c r="AU107" s="116" t="s">
        <v>358</v>
      </c>
      <c r="AV107" s="118">
        <v>590</v>
      </c>
      <c r="AX107" s="116" t="s">
        <v>683</v>
      </c>
      <c r="AY107" s="117">
        <v>2</v>
      </c>
      <c r="AZ107" s="116" t="s">
        <v>358</v>
      </c>
      <c r="BA107" s="118">
        <v>590</v>
      </c>
      <c r="BB107" s="118" t="s">
        <v>907</v>
      </c>
      <c r="BC107" s="118"/>
    </row>
    <row r="108" spans="1:55" ht="13.9" customHeight="1" x14ac:dyDescent="0.2">
      <c r="A108" s="123" t="s">
        <v>941</v>
      </c>
      <c r="B108" s="39"/>
      <c r="C108" s="39"/>
      <c r="D108" s="39"/>
      <c r="E108" s="39"/>
      <c r="F108" s="39"/>
      <c r="G108" s="39"/>
      <c r="H108" s="39"/>
      <c r="I108" s="39"/>
      <c r="J108" s="39"/>
      <c r="K108" s="39"/>
      <c r="L108" s="39"/>
      <c r="M108" s="39"/>
      <c r="N108" s="39"/>
      <c r="O108" s="39"/>
      <c r="P108" s="39"/>
      <c r="Q108" s="39"/>
      <c r="R108" s="39"/>
      <c r="S108" s="39"/>
      <c r="T108" s="39"/>
      <c r="U108" s="39"/>
      <c r="V108" s="39"/>
      <c r="W108" s="39"/>
      <c r="X108" s="39"/>
      <c r="Y108" s="39"/>
      <c r="Z108" s="39"/>
      <c r="AA108" s="39"/>
      <c r="AB108" s="39"/>
      <c r="AC108" s="39"/>
      <c r="AD108" s="39"/>
      <c r="AE108" s="39"/>
      <c r="AF108" s="39"/>
      <c r="AG108" s="39"/>
      <c r="AH108" s="39"/>
      <c r="AI108" s="39"/>
      <c r="AJ108" s="39"/>
      <c r="AK108" s="39"/>
      <c r="AS108" s="116" t="s">
        <v>684</v>
      </c>
      <c r="AT108" s="117">
        <v>2</v>
      </c>
      <c r="AU108" s="116" t="s">
        <v>359</v>
      </c>
      <c r="AV108" s="118">
        <v>410</v>
      </c>
      <c r="AX108" s="116" t="s">
        <v>684</v>
      </c>
      <c r="AY108" s="117">
        <v>2</v>
      </c>
      <c r="AZ108" s="116" t="s">
        <v>359</v>
      </c>
      <c r="BA108" s="118">
        <v>410</v>
      </c>
      <c r="BB108" s="118" t="s">
        <v>907</v>
      </c>
      <c r="BC108" s="118"/>
    </row>
    <row r="109" spans="1:55" ht="2.25" customHeight="1" thickBot="1" x14ac:dyDescent="0.25">
      <c r="A109" s="39"/>
      <c r="B109" s="39"/>
      <c r="C109" s="39"/>
      <c r="D109" s="39"/>
      <c r="E109" s="39"/>
      <c r="F109" s="39"/>
      <c r="G109" s="39"/>
      <c r="H109" s="39"/>
      <c r="I109" s="39"/>
      <c r="J109" s="39"/>
      <c r="K109" s="39"/>
      <c r="L109" s="39"/>
      <c r="M109" s="39"/>
      <c r="N109" s="39"/>
      <c r="O109" s="39"/>
      <c r="P109" s="39"/>
      <c r="Q109" s="39"/>
      <c r="R109" s="39"/>
      <c r="S109" s="39"/>
      <c r="T109" s="39"/>
      <c r="U109" s="39"/>
      <c r="V109" s="39"/>
      <c r="W109" s="39"/>
      <c r="X109" s="39"/>
      <c r="Y109" s="39"/>
      <c r="Z109" s="39"/>
      <c r="AA109" s="39"/>
      <c r="AB109" s="39"/>
      <c r="AC109" s="39"/>
      <c r="AD109" s="39"/>
      <c r="AE109" s="39"/>
      <c r="AF109" s="39"/>
      <c r="AG109" s="39"/>
      <c r="AH109" s="39"/>
      <c r="AI109" s="39"/>
      <c r="AJ109" s="39"/>
      <c r="AK109" s="39"/>
      <c r="AS109" s="116" t="s">
        <v>685</v>
      </c>
      <c r="AT109" s="117">
        <v>2</v>
      </c>
      <c r="AU109" s="116" t="s">
        <v>360</v>
      </c>
      <c r="AV109" s="118">
        <v>670</v>
      </c>
      <c r="AX109" s="116" t="s">
        <v>685</v>
      </c>
      <c r="AY109" s="117">
        <v>2</v>
      </c>
      <c r="AZ109" s="116" t="s">
        <v>360</v>
      </c>
      <c r="BA109" s="118">
        <v>670</v>
      </c>
      <c r="BB109" s="118" t="s">
        <v>907</v>
      </c>
      <c r="BC109" s="118"/>
    </row>
    <row r="110" spans="1:55" ht="37.9" customHeight="1" thickBot="1" x14ac:dyDescent="0.25">
      <c r="A110" s="642" t="s">
        <v>925</v>
      </c>
      <c r="B110" s="643"/>
      <c r="C110" s="643"/>
      <c r="D110" s="643"/>
      <c r="E110" s="643"/>
      <c r="F110" s="643"/>
      <c r="G110" s="643"/>
      <c r="H110" s="643"/>
      <c r="I110" s="643"/>
      <c r="J110" s="643"/>
      <c r="K110" s="643"/>
      <c r="L110" s="643"/>
      <c r="M110" s="643"/>
      <c r="N110" s="643"/>
      <c r="O110" s="643"/>
      <c r="P110" s="643"/>
      <c r="Q110" s="643"/>
      <c r="R110" s="643"/>
      <c r="S110" s="658" t="s">
        <v>915</v>
      </c>
      <c r="T110" s="659"/>
      <c r="U110" s="659"/>
      <c r="V110" s="659"/>
      <c r="W110" s="659"/>
      <c r="X110" s="659"/>
      <c r="Y110" s="659"/>
      <c r="Z110" s="659"/>
      <c r="AA110" s="597" t="s">
        <v>187</v>
      </c>
      <c r="AB110" s="598"/>
      <c r="AC110" s="598"/>
      <c r="AD110" s="599"/>
      <c r="AE110" s="600" t="s">
        <v>222</v>
      </c>
      <c r="AF110" s="601"/>
      <c r="AG110" s="602"/>
      <c r="AH110" s="682" t="s">
        <v>126</v>
      </c>
      <c r="AI110" s="682"/>
      <c r="AJ110" s="682"/>
      <c r="AK110" s="683"/>
      <c r="AQ110" s="115" t="s">
        <v>905</v>
      </c>
      <c r="AS110" s="116" t="s">
        <v>686</v>
      </c>
      <c r="AT110" s="117">
        <v>2</v>
      </c>
      <c r="AU110" s="116" t="s">
        <v>361</v>
      </c>
      <c r="AV110" s="118">
        <v>520</v>
      </c>
      <c r="AX110" s="116" t="s">
        <v>686</v>
      </c>
      <c r="AY110" s="117">
        <v>2</v>
      </c>
      <c r="AZ110" s="116" t="s">
        <v>361</v>
      </c>
      <c r="BA110" s="118">
        <v>520</v>
      </c>
      <c r="BB110" s="118" t="s">
        <v>907</v>
      </c>
      <c r="BC110" s="118"/>
    </row>
    <row r="111" spans="1:55" ht="12" customHeight="1" thickBot="1" x14ac:dyDescent="0.25">
      <c r="A111" s="1000">
        <f>VLOOKUP($S$111,AS1:AV332,3,0)</f>
        <v>0</v>
      </c>
      <c r="B111" s="1001"/>
      <c r="C111" s="1001"/>
      <c r="D111" s="1001"/>
      <c r="E111" s="1001"/>
      <c r="F111" s="1001"/>
      <c r="G111" s="1001"/>
      <c r="H111" s="1001"/>
      <c r="I111" s="1001"/>
      <c r="J111" s="1001"/>
      <c r="K111" s="1001"/>
      <c r="L111" s="1001"/>
      <c r="M111" s="1001"/>
      <c r="N111" s="1001"/>
      <c r="O111" s="1001"/>
      <c r="P111" s="1001"/>
      <c r="Q111" s="1001"/>
      <c r="R111" s="1001"/>
      <c r="S111" s="612">
        <v>0</v>
      </c>
      <c r="T111" s="613"/>
      <c r="U111" s="613"/>
      <c r="V111" s="613"/>
      <c r="W111" s="613"/>
      <c r="X111" s="613"/>
      <c r="Y111" s="613"/>
      <c r="Z111" s="613"/>
      <c r="AA111" s="603">
        <v>12</v>
      </c>
      <c r="AB111" s="604"/>
      <c r="AC111" s="604"/>
      <c r="AD111" s="605"/>
      <c r="AE111" s="606">
        <f>VLOOKUP($S$111,AS2:AV332,4,0)</f>
        <v>0</v>
      </c>
      <c r="AF111" s="607"/>
      <c r="AG111" s="608"/>
      <c r="AH111" s="696">
        <f>VALUE(AM111)</f>
        <v>0</v>
      </c>
      <c r="AI111" s="696"/>
      <c r="AJ111" s="696"/>
      <c r="AK111" s="697"/>
      <c r="AL111" s="32" t="b">
        <f>ISTEXT(S111)</f>
        <v>0</v>
      </c>
      <c r="AM111" s="32" t="str">
        <f>IF(AL111=FALSE,"0","15")</f>
        <v>0</v>
      </c>
      <c r="AQ111">
        <f>VLOOKUP($S$111,AS1:AV332,2,0)</f>
        <v>0</v>
      </c>
      <c r="AS111" s="116" t="s">
        <v>687</v>
      </c>
      <c r="AT111" s="117">
        <v>2</v>
      </c>
      <c r="AU111" s="116" t="s">
        <v>362</v>
      </c>
      <c r="AV111" s="118">
        <v>530</v>
      </c>
      <c r="AX111" s="116" t="s">
        <v>687</v>
      </c>
      <c r="AY111" s="117">
        <v>2</v>
      </c>
      <c r="AZ111" s="116" t="s">
        <v>362</v>
      </c>
      <c r="BA111" s="118">
        <v>530</v>
      </c>
      <c r="BB111" s="118" t="s">
        <v>907</v>
      </c>
      <c r="BC111" s="118"/>
    </row>
    <row r="112" spans="1:55" ht="12.75" customHeight="1" x14ac:dyDescent="0.2">
      <c r="A112" s="680">
        <f>VLOOKUP($S$112,AS1:AV332,3,0)</f>
        <v>0</v>
      </c>
      <c r="B112" s="681"/>
      <c r="C112" s="681"/>
      <c r="D112" s="681"/>
      <c r="E112" s="681"/>
      <c r="F112" s="681"/>
      <c r="G112" s="681"/>
      <c r="H112" s="681"/>
      <c r="I112" s="681"/>
      <c r="J112" s="681"/>
      <c r="K112" s="681"/>
      <c r="L112" s="681"/>
      <c r="M112" s="681"/>
      <c r="N112" s="681"/>
      <c r="O112" s="681"/>
      <c r="P112" s="681"/>
      <c r="Q112" s="681"/>
      <c r="R112" s="681"/>
      <c r="S112" s="631">
        <v>0</v>
      </c>
      <c r="T112" s="632"/>
      <c r="U112" s="632"/>
      <c r="V112" s="632"/>
      <c r="W112" s="632"/>
      <c r="X112" s="632"/>
      <c r="Y112" s="632"/>
      <c r="Z112" s="632"/>
      <c r="AA112" s="609">
        <v>12</v>
      </c>
      <c r="AB112" s="610"/>
      <c r="AC112" s="610"/>
      <c r="AD112" s="611"/>
      <c r="AE112" s="606">
        <f>VLOOKUP($S$112,AS2:AV332,4,0)</f>
        <v>0</v>
      </c>
      <c r="AF112" s="607"/>
      <c r="AG112" s="608"/>
      <c r="AH112" s="1005">
        <f>VALUE(AM112)</f>
        <v>0</v>
      </c>
      <c r="AI112" s="1005"/>
      <c r="AJ112" s="1005"/>
      <c r="AK112" s="1006"/>
      <c r="AL112" s="32" t="b">
        <f>ISTEXT(S112)</f>
        <v>0</v>
      </c>
      <c r="AM112" s="32" t="str">
        <f>IF(AL112=FALSE,"0","15")</f>
        <v>0</v>
      </c>
      <c r="AQ112">
        <f>VLOOKUP($S$112,AS1:AV332,2,0)</f>
        <v>0</v>
      </c>
      <c r="AS112" s="116" t="s">
        <v>688</v>
      </c>
      <c r="AT112" s="117">
        <v>2</v>
      </c>
      <c r="AU112" s="116" t="s">
        <v>363</v>
      </c>
      <c r="AV112" s="118">
        <v>530</v>
      </c>
      <c r="AX112" s="116" t="s">
        <v>688</v>
      </c>
      <c r="AY112" s="117">
        <v>2</v>
      </c>
      <c r="AZ112" s="116" t="s">
        <v>363</v>
      </c>
      <c r="BA112" s="118">
        <v>530</v>
      </c>
      <c r="BB112" s="118" t="s">
        <v>907</v>
      </c>
      <c r="BC112" s="118"/>
    </row>
    <row r="113" spans="1:55" ht="12" customHeight="1" thickBot="1" x14ac:dyDescent="0.25">
      <c r="A113" s="660" t="s">
        <v>93</v>
      </c>
      <c r="B113" s="661"/>
      <c r="C113" s="661"/>
      <c r="D113" s="661"/>
      <c r="E113" s="661"/>
      <c r="F113" s="661"/>
      <c r="G113" s="661"/>
      <c r="H113" s="661"/>
      <c r="I113" s="661"/>
      <c r="J113" s="661"/>
      <c r="K113" s="661"/>
      <c r="L113" s="661"/>
      <c r="M113" s="661"/>
      <c r="N113" s="661"/>
      <c r="O113" s="661"/>
      <c r="P113" s="661"/>
      <c r="Q113" s="661"/>
      <c r="R113" s="661"/>
      <c r="S113" s="661"/>
      <c r="T113" s="661"/>
      <c r="U113" s="661"/>
      <c r="V113" s="661"/>
      <c r="W113" s="661"/>
      <c r="X113" s="661"/>
      <c r="Y113" s="661"/>
      <c r="Z113" s="661"/>
      <c r="AA113" s="661"/>
      <c r="AB113" s="661"/>
      <c r="AC113" s="661"/>
      <c r="AD113" s="661"/>
      <c r="AE113" s="661"/>
      <c r="AF113" s="661"/>
      <c r="AG113" s="661"/>
      <c r="AH113" s="672">
        <f>SUM(AH111:AK112)</f>
        <v>0</v>
      </c>
      <c r="AI113" s="672"/>
      <c r="AJ113" s="672"/>
      <c r="AK113" s="673"/>
      <c r="AQ113" s="114" t="s">
        <v>911</v>
      </c>
      <c r="AS113" s="116" t="s">
        <v>689</v>
      </c>
      <c r="AT113" s="117">
        <v>1</v>
      </c>
      <c r="AU113" s="116" t="s">
        <v>364</v>
      </c>
      <c r="AV113" s="118">
        <v>220</v>
      </c>
      <c r="AX113" s="116" t="s">
        <v>689</v>
      </c>
      <c r="AY113" s="117">
        <v>1</v>
      </c>
      <c r="AZ113" s="116" t="s">
        <v>364</v>
      </c>
      <c r="BA113" s="118">
        <v>220</v>
      </c>
      <c r="BB113" s="118" t="s">
        <v>907</v>
      </c>
      <c r="BC113" s="118"/>
    </row>
    <row r="114" spans="1:55" ht="12" customHeight="1" x14ac:dyDescent="0.2">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1"/>
      <c r="AI114" s="61"/>
      <c r="AJ114" s="61"/>
      <c r="AK114" s="61"/>
      <c r="AQ114" s="114">
        <f>+VLOOKUP($S$118,AX2:BC586,6,0)</f>
        <v>0</v>
      </c>
      <c r="AS114" s="116" t="s">
        <v>690</v>
      </c>
      <c r="AT114" s="117">
        <v>2</v>
      </c>
      <c r="AU114" s="116" t="s">
        <v>365</v>
      </c>
      <c r="AV114" s="118">
        <v>280</v>
      </c>
      <c r="AX114" s="116" t="s">
        <v>690</v>
      </c>
      <c r="AY114" s="117">
        <v>2</v>
      </c>
      <c r="AZ114" s="116" t="s">
        <v>365</v>
      </c>
      <c r="BA114" s="118">
        <v>280</v>
      </c>
      <c r="BB114" s="118" t="s">
        <v>907</v>
      </c>
      <c r="BC114" s="118"/>
    </row>
    <row r="115" spans="1:55" ht="16.149999999999999" customHeight="1" x14ac:dyDescent="0.2">
      <c r="A115" s="39" t="s">
        <v>196</v>
      </c>
      <c r="B115" s="39"/>
      <c r="C115" s="39"/>
      <c r="D115" s="39"/>
      <c r="E115" s="39"/>
      <c r="F115" s="39"/>
      <c r="G115" s="39"/>
      <c r="H115" s="39"/>
      <c r="I115" s="39"/>
      <c r="J115" s="39"/>
      <c r="K115" s="39"/>
      <c r="L115" s="39"/>
      <c r="M115" s="39"/>
      <c r="N115" s="39"/>
      <c r="O115" s="39"/>
      <c r="P115" s="39"/>
      <c r="Q115" s="39"/>
      <c r="R115" s="39"/>
      <c r="S115" s="39"/>
      <c r="T115" s="39"/>
      <c r="U115" s="39"/>
      <c r="V115" s="39"/>
      <c r="W115" s="39"/>
      <c r="X115" s="39"/>
      <c r="Y115" s="39"/>
      <c r="Z115" s="39"/>
      <c r="AA115" s="39"/>
      <c r="AB115" s="39"/>
      <c r="AC115" s="39"/>
      <c r="AD115" s="39"/>
      <c r="AE115" s="39"/>
      <c r="AF115" s="39"/>
      <c r="AG115" s="39"/>
      <c r="AH115" s="39"/>
      <c r="AI115" s="39"/>
      <c r="AJ115" s="39"/>
      <c r="AK115" s="39"/>
      <c r="AQ115" s="114">
        <f>+VLOOKUP($S$120,AX2:BC586,6,0)</f>
        <v>0</v>
      </c>
      <c r="AS115" s="116" t="s">
        <v>691</v>
      </c>
      <c r="AT115" s="117">
        <v>2</v>
      </c>
      <c r="AU115" s="116" t="s">
        <v>366</v>
      </c>
      <c r="AV115" s="118">
        <v>470</v>
      </c>
      <c r="AX115" s="116" t="s">
        <v>691</v>
      </c>
      <c r="AY115" s="117">
        <v>2</v>
      </c>
      <c r="AZ115" s="116" t="s">
        <v>366</v>
      </c>
      <c r="BA115" s="118">
        <v>470</v>
      </c>
      <c r="BB115" s="118" t="s">
        <v>907</v>
      </c>
      <c r="BC115" s="118"/>
    </row>
    <row r="116" spans="1:55" ht="46.9" customHeight="1" thickBot="1" x14ac:dyDescent="0.25">
      <c r="A116" s="1016" t="s">
        <v>942</v>
      </c>
      <c r="B116" s="1016"/>
      <c r="C116" s="1016"/>
      <c r="D116" s="1016"/>
      <c r="E116" s="1016"/>
      <c r="F116" s="1016"/>
      <c r="G116" s="1016"/>
      <c r="H116" s="1016"/>
      <c r="I116" s="1016"/>
      <c r="J116" s="1016"/>
      <c r="K116" s="1016"/>
      <c r="L116" s="1016"/>
      <c r="M116" s="1016"/>
      <c r="N116" s="1016"/>
      <c r="O116" s="1016"/>
      <c r="P116" s="1016"/>
      <c r="Q116" s="1016"/>
      <c r="R116" s="1016"/>
      <c r="S116" s="1016"/>
      <c r="T116" s="1016"/>
      <c r="U116" s="1016"/>
      <c r="V116" s="1016"/>
      <c r="W116" s="1016"/>
      <c r="X116" s="1016"/>
      <c r="Y116" s="1016"/>
      <c r="Z116" s="1016"/>
      <c r="AA116" s="1016"/>
      <c r="AB116" s="1016"/>
      <c r="AC116" s="1016"/>
      <c r="AD116" s="1016"/>
      <c r="AE116" s="1016"/>
      <c r="AF116" s="1016"/>
      <c r="AG116" s="1016"/>
      <c r="AH116" s="1016"/>
      <c r="AI116" s="1016"/>
      <c r="AJ116" s="1016"/>
      <c r="AK116" s="1016"/>
      <c r="AS116" s="116" t="s">
        <v>692</v>
      </c>
      <c r="AT116" s="117">
        <v>2</v>
      </c>
      <c r="AU116" s="116" t="s">
        <v>367</v>
      </c>
      <c r="AV116" s="118">
        <v>510</v>
      </c>
      <c r="AX116" s="116" t="s">
        <v>692</v>
      </c>
      <c r="AY116" s="117">
        <v>2</v>
      </c>
      <c r="AZ116" s="116" t="s">
        <v>367</v>
      </c>
      <c r="BA116" s="118">
        <v>510</v>
      </c>
      <c r="BB116" s="118" t="s">
        <v>907</v>
      </c>
      <c r="BC116" s="118"/>
    </row>
    <row r="117" spans="1:55" ht="40.15" customHeight="1" thickBot="1" x14ac:dyDescent="0.25">
      <c r="A117" s="642" t="s">
        <v>926</v>
      </c>
      <c r="B117" s="643"/>
      <c r="C117" s="643"/>
      <c r="D117" s="643"/>
      <c r="E117" s="643"/>
      <c r="F117" s="643"/>
      <c r="G117" s="643"/>
      <c r="H117" s="643"/>
      <c r="I117" s="643"/>
      <c r="J117" s="643"/>
      <c r="K117" s="643"/>
      <c r="L117" s="643"/>
      <c r="M117" s="643"/>
      <c r="N117" s="643"/>
      <c r="O117" s="643"/>
      <c r="P117" s="643"/>
      <c r="Q117" s="643"/>
      <c r="R117" s="643"/>
      <c r="S117" s="658" t="s">
        <v>915</v>
      </c>
      <c r="T117" s="659"/>
      <c r="U117" s="659"/>
      <c r="V117" s="659"/>
      <c r="W117" s="659"/>
      <c r="X117" s="659"/>
      <c r="Y117" s="659"/>
      <c r="Z117" s="659"/>
      <c r="AA117" s="600" t="s">
        <v>222</v>
      </c>
      <c r="AB117" s="601"/>
      <c r="AC117" s="602"/>
      <c r="AD117" s="598" t="s">
        <v>223</v>
      </c>
      <c r="AE117" s="598"/>
      <c r="AF117" s="598"/>
      <c r="AG117" s="598"/>
      <c r="AH117" s="598"/>
      <c r="AI117" s="598"/>
      <c r="AJ117" s="598"/>
      <c r="AK117" s="616"/>
      <c r="AQ117" s="115" t="s">
        <v>905</v>
      </c>
      <c r="AS117" s="116" t="s">
        <v>693</v>
      </c>
      <c r="AT117" s="117">
        <v>2</v>
      </c>
      <c r="AU117" s="116" t="s">
        <v>368</v>
      </c>
      <c r="AV117" s="118">
        <v>310</v>
      </c>
      <c r="AX117" s="116" t="s">
        <v>693</v>
      </c>
      <c r="AY117" s="117">
        <v>2</v>
      </c>
      <c r="AZ117" s="116" t="s">
        <v>368</v>
      </c>
      <c r="BA117" s="118">
        <v>310</v>
      </c>
      <c r="BB117" s="118" t="s">
        <v>907</v>
      </c>
      <c r="BC117" s="118"/>
    </row>
    <row r="118" spans="1:55" ht="12" customHeight="1" x14ac:dyDescent="0.2">
      <c r="A118" s="674">
        <f>VLOOKUP($S$118,AX2:BC586,3,0)</f>
        <v>0</v>
      </c>
      <c r="B118" s="675"/>
      <c r="C118" s="675"/>
      <c r="D118" s="675"/>
      <c r="E118" s="675"/>
      <c r="F118" s="675"/>
      <c r="G118" s="675"/>
      <c r="H118" s="675"/>
      <c r="I118" s="675"/>
      <c r="J118" s="675"/>
      <c r="K118" s="675"/>
      <c r="L118" s="675"/>
      <c r="M118" s="675"/>
      <c r="N118" s="675"/>
      <c r="O118" s="675"/>
      <c r="P118" s="675"/>
      <c r="Q118" s="675"/>
      <c r="R118" s="675"/>
      <c r="S118" s="613">
        <v>0</v>
      </c>
      <c r="T118" s="613"/>
      <c r="U118" s="613"/>
      <c r="V118" s="613"/>
      <c r="W118" s="613"/>
      <c r="X118" s="613"/>
      <c r="Y118" s="613"/>
      <c r="Z118" s="613"/>
      <c r="AA118" s="606">
        <f>VLOOKUP($S$118,AX1:BC332,4,0)</f>
        <v>0</v>
      </c>
      <c r="AB118" s="607"/>
      <c r="AC118" s="608"/>
      <c r="AD118" s="604">
        <f>+$S$111</f>
        <v>0</v>
      </c>
      <c r="AE118" s="604"/>
      <c r="AF118" s="604"/>
      <c r="AG118" s="604"/>
      <c r="AH118" s="604"/>
      <c r="AI118" s="604"/>
      <c r="AJ118" s="604"/>
      <c r="AK118" s="635"/>
      <c r="AL118" s="79" t="b">
        <f>ISTEXT(S118)</f>
        <v>0</v>
      </c>
      <c r="AM118" s="79" t="str">
        <f>IF(AL118=FALSE,"0","15")</f>
        <v>0</v>
      </c>
      <c r="AN118" s="78"/>
      <c r="AQ118">
        <f>VLOOKUP($S$118,AX1:BC586,2,0)</f>
        <v>0</v>
      </c>
      <c r="AS118" s="116" t="s">
        <v>694</v>
      </c>
      <c r="AT118" s="117">
        <v>1</v>
      </c>
      <c r="AU118" s="116" t="s">
        <v>369</v>
      </c>
      <c r="AV118" s="118">
        <v>270</v>
      </c>
      <c r="AX118" s="116" t="s">
        <v>694</v>
      </c>
      <c r="AY118" s="117">
        <v>1</v>
      </c>
      <c r="AZ118" s="116" t="s">
        <v>369</v>
      </c>
      <c r="BA118" s="118">
        <v>270</v>
      </c>
      <c r="BB118" s="118" t="s">
        <v>907</v>
      </c>
      <c r="BC118" s="118"/>
    </row>
    <row r="119" spans="1:55" ht="12.75" customHeight="1" thickBot="1" x14ac:dyDescent="0.25">
      <c r="A119" s="636" t="s">
        <v>224</v>
      </c>
      <c r="B119" s="637"/>
      <c r="C119" s="637"/>
      <c r="D119" s="637"/>
      <c r="E119" s="637"/>
      <c r="F119" s="637"/>
      <c r="G119" s="637"/>
      <c r="H119" s="637"/>
      <c r="I119" s="637"/>
      <c r="J119" s="637"/>
      <c r="K119" s="637"/>
      <c r="L119" s="637"/>
      <c r="M119" s="637"/>
      <c r="N119" s="637"/>
      <c r="O119" s="637"/>
      <c r="P119" s="637"/>
      <c r="Q119" s="637"/>
      <c r="R119" s="637"/>
      <c r="S119" s="637"/>
      <c r="T119" s="637"/>
      <c r="U119" s="638"/>
      <c r="V119" s="303"/>
      <c r="W119" s="303"/>
      <c r="X119" s="303"/>
      <c r="Y119" s="303"/>
      <c r="Z119" s="303"/>
      <c r="AA119" s="303"/>
      <c r="AB119" s="303"/>
      <c r="AC119" s="303"/>
      <c r="AD119" s="303"/>
      <c r="AE119" s="303"/>
      <c r="AF119" s="303"/>
      <c r="AG119" s="303"/>
      <c r="AH119" s="303"/>
      <c r="AI119" s="303"/>
      <c r="AJ119" s="303"/>
      <c r="AK119" s="304"/>
      <c r="AL119" s="79"/>
      <c r="AM119" s="79"/>
      <c r="AN119" s="78"/>
      <c r="AS119" s="116" t="s">
        <v>790</v>
      </c>
      <c r="AT119" s="117">
        <v>3</v>
      </c>
      <c r="AU119" s="116" t="s">
        <v>465</v>
      </c>
      <c r="AV119" s="118">
        <v>480</v>
      </c>
      <c r="AX119" s="116" t="s">
        <v>790</v>
      </c>
      <c r="AY119" s="117">
        <v>3</v>
      </c>
      <c r="AZ119" s="116" t="s">
        <v>465</v>
      </c>
      <c r="BA119" s="118">
        <v>480</v>
      </c>
      <c r="BB119" s="118" t="s">
        <v>907</v>
      </c>
      <c r="BC119" s="118"/>
    </row>
    <row r="120" spans="1:55" ht="12" customHeight="1" x14ac:dyDescent="0.2">
      <c r="A120" s="693">
        <f>VLOOKUP($S$120,AX2:BB586,3,0)</f>
        <v>0</v>
      </c>
      <c r="B120" s="694"/>
      <c r="C120" s="694"/>
      <c r="D120" s="694"/>
      <c r="E120" s="694"/>
      <c r="F120" s="694"/>
      <c r="G120" s="694"/>
      <c r="H120" s="694"/>
      <c r="I120" s="694"/>
      <c r="J120" s="694"/>
      <c r="K120" s="694"/>
      <c r="L120" s="694"/>
      <c r="M120" s="694"/>
      <c r="N120" s="694"/>
      <c r="O120" s="694"/>
      <c r="P120" s="694"/>
      <c r="Q120" s="694"/>
      <c r="R120" s="694"/>
      <c r="S120" s="695">
        <v>0</v>
      </c>
      <c r="T120" s="695"/>
      <c r="U120" s="695"/>
      <c r="V120" s="695"/>
      <c r="W120" s="695"/>
      <c r="X120" s="695"/>
      <c r="Y120" s="695"/>
      <c r="Z120" s="695"/>
      <c r="AA120" s="606">
        <f>VLOOKUP($S$120,AX1:BC332,4,0)</f>
        <v>0</v>
      </c>
      <c r="AB120" s="607"/>
      <c r="AC120" s="608"/>
      <c r="AD120" s="604">
        <f>+$S$112</f>
        <v>0</v>
      </c>
      <c r="AE120" s="604"/>
      <c r="AF120" s="604"/>
      <c r="AG120" s="604"/>
      <c r="AH120" s="604"/>
      <c r="AI120" s="604"/>
      <c r="AJ120" s="604"/>
      <c r="AK120" s="635"/>
      <c r="AL120" s="79" t="b">
        <f>ISTEXT(S120)</f>
        <v>0</v>
      </c>
      <c r="AM120" s="79" t="str">
        <f>IF(AL120=FALSE,"0","15")</f>
        <v>0</v>
      </c>
      <c r="AN120" s="78"/>
      <c r="AQ120">
        <f>VLOOKUP($S$120,AX2:BC586,2,0)</f>
        <v>0</v>
      </c>
      <c r="AS120" s="116" t="s">
        <v>695</v>
      </c>
      <c r="AT120" s="117">
        <v>2</v>
      </c>
      <c r="AU120" s="116" t="s">
        <v>370</v>
      </c>
      <c r="AV120" s="118">
        <v>500</v>
      </c>
      <c r="AX120" s="116" t="s">
        <v>695</v>
      </c>
      <c r="AY120" s="117">
        <v>2</v>
      </c>
      <c r="AZ120" s="116" t="s">
        <v>370</v>
      </c>
      <c r="BA120" s="118">
        <v>500</v>
      </c>
      <c r="BB120" s="118" t="s">
        <v>907</v>
      </c>
      <c r="BC120" s="118"/>
    </row>
    <row r="121" spans="1:55" ht="12" customHeight="1" thickBot="1" x14ac:dyDescent="0.25">
      <c r="A121" s="636" t="s">
        <v>224</v>
      </c>
      <c r="B121" s="637"/>
      <c r="C121" s="637"/>
      <c r="D121" s="637"/>
      <c r="E121" s="637"/>
      <c r="F121" s="637"/>
      <c r="G121" s="637"/>
      <c r="H121" s="637"/>
      <c r="I121" s="637"/>
      <c r="J121" s="637"/>
      <c r="K121" s="637"/>
      <c r="L121" s="637"/>
      <c r="M121" s="637"/>
      <c r="N121" s="637"/>
      <c r="O121" s="637"/>
      <c r="P121" s="637"/>
      <c r="Q121" s="637"/>
      <c r="R121" s="637"/>
      <c r="S121" s="637"/>
      <c r="T121" s="637"/>
      <c r="U121" s="638"/>
      <c r="V121" s="303"/>
      <c r="W121" s="303"/>
      <c r="X121" s="303"/>
      <c r="Y121" s="303"/>
      <c r="Z121" s="303"/>
      <c r="AA121" s="303"/>
      <c r="AB121" s="303"/>
      <c r="AC121" s="303"/>
      <c r="AD121" s="303"/>
      <c r="AE121" s="303"/>
      <c r="AF121" s="303"/>
      <c r="AG121" s="303"/>
      <c r="AH121" s="303"/>
      <c r="AI121" s="303"/>
      <c r="AJ121" s="303"/>
      <c r="AK121" s="304"/>
      <c r="AL121" s="79"/>
      <c r="AM121" s="79"/>
      <c r="AN121" s="78"/>
      <c r="AS121" s="116" t="s">
        <v>696</v>
      </c>
      <c r="AT121" s="117">
        <v>2</v>
      </c>
      <c r="AU121" s="116" t="s">
        <v>371</v>
      </c>
      <c r="AV121" s="118">
        <v>580</v>
      </c>
      <c r="AX121" s="116" t="s">
        <v>696</v>
      </c>
      <c r="AY121" s="117">
        <v>2</v>
      </c>
      <c r="AZ121" s="116" t="s">
        <v>371</v>
      </c>
      <c r="BA121" s="118">
        <v>580</v>
      </c>
      <c r="BB121" s="118" t="s">
        <v>907</v>
      </c>
      <c r="BC121" s="118"/>
    </row>
    <row r="122" spans="1:55" ht="45" customHeight="1" x14ac:dyDescent="0.2">
      <c r="A122" s="993" t="str">
        <f>IF($S$123=1,"AVISO: Puesto que el primer C.P. ppal es de nivel 1, debe programarse un C.P. completo de nivel 2 de la misma área profesional ó, en caso de no existir,  un C.P. completo de la misma familia profesional "," ")</f>
        <v xml:space="preserve"> </v>
      </c>
      <c r="B122" s="993"/>
      <c r="C122" s="993"/>
      <c r="D122" s="993"/>
      <c r="E122" s="993"/>
      <c r="F122" s="993"/>
      <c r="G122" s="993"/>
      <c r="H122" s="993"/>
      <c r="I122" s="993"/>
      <c r="J122" s="993"/>
      <c r="K122" s="993"/>
      <c r="L122" s="993"/>
      <c r="M122" s="993"/>
      <c r="N122" s="993"/>
      <c r="O122" s="993"/>
      <c r="P122" s="993"/>
      <c r="Q122" s="993"/>
      <c r="R122" s="993"/>
      <c r="S122" s="993"/>
      <c r="T122" s="993"/>
      <c r="U122" s="82"/>
      <c r="V122" s="992" t="str">
        <f>IF($S$258=1,"AVISO: Puesto que el segundo C.P. ppal es de nivel 1, debe programarse un C.P. completo de nivel 2 de la misma área profesional ó, en caso de no existir, de un C.P. completo de la misma familia profesional "," ")</f>
        <v xml:space="preserve"> </v>
      </c>
      <c r="W122" s="992"/>
      <c r="X122" s="992"/>
      <c r="Y122" s="992"/>
      <c r="Z122" s="992"/>
      <c r="AA122" s="992"/>
      <c r="AB122" s="992"/>
      <c r="AC122" s="992"/>
      <c r="AD122" s="992"/>
      <c r="AE122" s="992"/>
      <c r="AF122" s="992"/>
      <c r="AG122" s="992"/>
      <c r="AH122" s="992"/>
      <c r="AI122" s="992"/>
      <c r="AJ122" s="992"/>
      <c r="AK122" s="992"/>
      <c r="AL122" s="79"/>
      <c r="AM122" s="79"/>
      <c r="AN122" s="78"/>
      <c r="AS122" s="116" t="s">
        <v>697</v>
      </c>
      <c r="AT122" s="117">
        <v>2</v>
      </c>
      <c r="AU122" s="116" t="s">
        <v>372</v>
      </c>
      <c r="AV122" s="118">
        <v>450</v>
      </c>
      <c r="AX122" s="116" t="s">
        <v>697</v>
      </c>
      <c r="AY122" s="117">
        <v>2</v>
      </c>
      <c r="AZ122" s="116" t="s">
        <v>372</v>
      </c>
      <c r="BA122" s="118">
        <v>450</v>
      </c>
      <c r="BB122" s="118" t="s">
        <v>907</v>
      </c>
      <c r="BC122" s="118"/>
    </row>
    <row r="123" spans="1:55" ht="14.25" customHeight="1" x14ac:dyDescent="0.2">
      <c r="A123" s="345" t="s">
        <v>206</v>
      </c>
      <c r="B123" s="345"/>
      <c r="C123" s="345"/>
      <c r="D123" s="345"/>
      <c r="E123" s="345"/>
      <c r="F123" s="345"/>
      <c r="G123" s="345"/>
      <c r="H123" s="345"/>
      <c r="I123" s="345"/>
      <c r="J123" s="346"/>
      <c r="K123" s="330">
        <f>+S111</f>
        <v>0</v>
      </c>
      <c r="L123" s="331"/>
      <c r="M123" s="331"/>
      <c r="N123" s="331"/>
      <c r="O123" s="332"/>
      <c r="P123" s="129"/>
      <c r="Q123" s="49" t="s">
        <v>251</v>
      </c>
      <c r="R123" s="39"/>
      <c r="S123" s="128">
        <f>+$AQ$111</f>
        <v>0</v>
      </c>
      <c r="T123" s="39"/>
      <c r="U123" s="130"/>
      <c r="V123" s="130" t="s">
        <v>927</v>
      </c>
      <c r="W123" s="131"/>
      <c r="X123" s="132"/>
      <c r="Y123" s="132"/>
      <c r="Z123" s="132"/>
      <c r="AA123" s="132"/>
      <c r="AB123" s="344">
        <f>+S118</f>
        <v>0</v>
      </c>
      <c r="AC123" s="344"/>
      <c r="AD123" s="344"/>
      <c r="AE123" s="344"/>
      <c r="AF123" s="344"/>
      <c r="AG123" s="133"/>
      <c r="AH123" s="134" t="s">
        <v>251</v>
      </c>
      <c r="AI123" s="131"/>
      <c r="AJ123" s="127">
        <f>+AQ118</f>
        <v>0</v>
      </c>
      <c r="AK123" s="39"/>
      <c r="AL123" s="79"/>
      <c r="AM123" s="79"/>
      <c r="AN123" s="78"/>
      <c r="AS123" s="116" t="s">
        <v>698</v>
      </c>
      <c r="AT123" s="117">
        <v>2</v>
      </c>
      <c r="AU123" s="116" t="s">
        <v>373</v>
      </c>
      <c r="AV123" s="118">
        <v>640</v>
      </c>
      <c r="AX123" s="116" t="s">
        <v>698</v>
      </c>
      <c r="AY123" s="117">
        <v>2</v>
      </c>
      <c r="AZ123" s="116" t="s">
        <v>373</v>
      </c>
      <c r="BA123" s="118">
        <v>640</v>
      </c>
      <c r="BB123" s="118" t="s">
        <v>907</v>
      </c>
      <c r="BC123" s="118"/>
    </row>
    <row r="124" spans="1:55" ht="12" customHeight="1" x14ac:dyDescent="0.2">
      <c r="A124" s="39"/>
      <c r="B124" s="39"/>
      <c r="C124" s="39"/>
      <c r="D124" s="39"/>
      <c r="E124" s="39"/>
      <c r="F124" s="39"/>
      <c r="G124" s="39"/>
      <c r="H124" s="39"/>
      <c r="I124" s="39"/>
      <c r="J124" s="39"/>
      <c r="K124" s="39"/>
      <c r="L124" s="39"/>
      <c r="M124" s="39"/>
      <c r="N124" s="39"/>
      <c r="O124" s="39"/>
      <c r="P124" s="39"/>
      <c r="Q124" s="39"/>
      <c r="R124" s="39"/>
      <c r="S124" s="39"/>
      <c r="T124" s="39"/>
      <c r="U124" s="39"/>
      <c r="V124" s="39"/>
      <c r="W124" s="39"/>
      <c r="X124" s="39"/>
      <c r="Y124" s="39"/>
      <c r="Z124" s="39"/>
      <c r="AA124" s="39"/>
      <c r="AB124" s="39"/>
      <c r="AC124" s="39"/>
      <c r="AD124" s="39"/>
      <c r="AE124" s="39"/>
      <c r="AF124" s="39"/>
      <c r="AG124" s="39"/>
      <c r="AH124" s="39"/>
      <c r="AI124" s="39"/>
      <c r="AJ124" s="39"/>
      <c r="AK124" s="39"/>
      <c r="AS124" s="116" t="s">
        <v>699</v>
      </c>
      <c r="AT124" s="117">
        <v>2</v>
      </c>
      <c r="AU124" s="116" t="s">
        <v>374</v>
      </c>
      <c r="AV124" s="118">
        <v>560</v>
      </c>
      <c r="AX124" s="116" t="s">
        <v>699</v>
      </c>
      <c r="AY124" s="117">
        <v>2</v>
      </c>
      <c r="AZ124" s="116" t="s">
        <v>374</v>
      </c>
      <c r="BA124" s="118">
        <v>560</v>
      </c>
      <c r="BB124" s="118" t="s">
        <v>907</v>
      </c>
      <c r="BC124" s="118"/>
    </row>
    <row r="125" spans="1:55" ht="17.45" customHeight="1" x14ac:dyDescent="0.2">
      <c r="A125" s="38" t="s">
        <v>917</v>
      </c>
      <c r="B125" s="39"/>
      <c r="C125" s="39"/>
      <c r="D125" s="39"/>
      <c r="E125" s="39"/>
      <c r="F125" s="39"/>
      <c r="G125" s="39"/>
      <c r="H125" s="39"/>
      <c r="I125" s="39"/>
      <c r="J125" s="39"/>
      <c r="K125" s="39"/>
      <c r="L125" s="39"/>
      <c r="M125" s="39"/>
      <c r="N125" s="39"/>
      <c r="O125" s="39"/>
      <c r="P125" s="39"/>
      <c r="Q125" s="39"/>
      <c r="R125" s="39"/>
      <c r="S125" s="39"/>
      <c r="T125" s="39"/>
      <c r="U125" s="39"/>
      <c r="V125" s="39"/>
      <c r="W125" s="39"/>
      <c r="X125" s="39"/>
      <c r="Y125" s="39"/>
      <c r="Z125" s="39"/>
      <c r="AA125" s="39"/>
      <c r="AB125" s="39"/>
      <c r="AC125" s="39"/>
      <c r="AD125" s="39"/>
      <c r="AE125" s="39"/>
      <c r="AF125" s="39"/>
      <c r="AG125" s="39"/>
      <c r="AH125" s="39"/>
      <c r="AI125" s="39"/>
      <c r="AJ125" s="39"/>
      <c r="AK125" s="39"/>
      <c r="AL125" s="79"/>
      <c r="AM125" s="79"/>
      <c r="AN125" s="78"/>
      <c r="AS125" s="116" t="s">
        <v>700</v>
      </c>
      <c r="AT125" s="117">
        <v>1</v>
      </c>
      <c r="AU125" s="116" t="s">
        <v>375</v>
      </c>
      <c r="AV125" s="118">
        <v>400</v>
      </c>
      <c r="AX125" s="116" t="s">
        <v>700</v>
      </c>
      <c r="AY125" s="117">
        <v>1</v>
      </c>
      <c r="AZ125" s="116" t="s">
        <v>375</v>
      </c>
      <c r="BA125" s="118">
        <v>400</v>
      </c>
      <c r="BB125" s="118" t="s">
        <v>907</v>
      </c>
      <c r="BC125" s="118"/>
    </row>
    <row r="126" spans="1:55" ht="14.25" customHeight="1" thickBot="1" x14ac:dyDescent="0.25">
      <c r="A126" s="136" t="str">
        <f>IF($S$123=1,"AVISO: Puesto que el primer C.P. ppal es de nivel 1, debe programarse formación básica, o seleccionar la opción de inscribirles en la Escuela de Adultos"," ")</f>
        <v xml:space="preserve"> </v>
      </c>
      <c r="B126" s="39"/>
      <c r="C126" s="39"/>
      <c r="D126" s="39"/>
      <c r="E126" s="39"/>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39"/>
      <c r="AI126" s="39"/>
      <c r="AJ126" s="39"/>
      <c r="AK126" s="39"/>
      <c r="AS126" s="116" t="s">
        <v>701</v>
      </c>
      <c r="AT126" s="117">
        <v>2</v>
      </c>
      <c r="AU126" s="116" t="s">
        <v>376</v>
      </c>
      <c r="AV126" s="118">
        <v>610</v>
      </c>
      <c r="AX126" s="116" t="s">
        <v>701</v>
      </c>
      <c r="AY126" s="117">
        <v>2</v>
      </c>
      <c r="AZ126" s="116" t="s">
        <v>376</v>
      </c>
      <c r="BA126" s="118">
        <v>610</v>
      </c>
      <c r="BB126" s="118" t="s">
        <v>907</v>
      </c>
      <c r="BC126" s="118"/>
    </row>
    <row r="127" spans="1:55" ht="15.75" customHeight="1" x14ac:dyDescent="0.2">
      <c r="A127" s="645" t="s">
        <v>135</v>
      </c>
      <c r="B127" s="646"/>
      <c r="C127" s="646"/>
      <c r="D127" s="646"/>
      <c r="E127" s="646"/>
      <c r="F127" s="646"/>
      <c r="G127" s="646"/>
      <c r="H127" s="646"/>
      <c r="I127" s="646"/>
      <c r="J127" s="646"/>
      <c r="K127" s="646"/>
      <c r="L127" s="646"/>
      <c r="M127" s="646"/>
      <c r="N127" s="646"/>
      <c r="O127" s="646"/>
      <c r="P127" s="646"/>
      <c r="Q127" s="646"/>
      <c r="R127" s="646"/>
      <c r="S127" s="646"/>
      <c r="T127" s="646"/>
      <c r="U127" s="646"/>
      <c r="V127" s="646"/>
      <c r="W127" s="646"/>
      <c r="X127" s="646"/>
      <c r="Y127" s="646"/>
      <c r="Z127" s="646"/>
      <c r="AA127" s="646"/>
      <c r="AB127" s="646"/>
      <c r="AC127" s="646"/>
      <c r="AD127" s="646"/>
      <c r="AE127" s="646"/>
      <c r="AF127" s="299" t="s">
        <v>34</v>
      </c>
      <c r="AG127" s="299"/>
      <c r="AH127" s="299"/>
      <c r="AI127" s="299"/>
      <c r="AJ127" s="299"/>
      <c r="AK127" s="300"/>
      <c r="AS127" s="116" t="s">
        <v>702</v>
      </c>
      <c r="AT127" s="117">
        <v>2</v>
      </c>
      <c r="AU127" s="116" t="s">
        <v>377</v>
      </c>
      <c r="AV127" s="118">
        <v>320</v>
      </c>
      <c r="AX127" s="116" t="s">
        <v>702</v>
      </c>
      <c r="AY127" s="117">
        <v>2</v>
      </c>
      <c r="AZ127" s="116" t="s">
        <v>377</v>
      </c>
      <c r="BA127" s="118">
        <v>320</v>
      </c>
      <c r="BB127" s="118" t="s">
        <v>907</v>
      </c>
      <c r="BC127" s="118"/>
    </row>
    <row r="128" spans="1:55" ht="9.6" customHeight="1" thickBot="1" x14ac:dyDescent="0.25">
      <c r="A128" s="647"/>
      <c r="B128" s="648"/>
      <c r="C128" s="648"/>
      <c r="D128" s="648"/>
      <c r="E128" s="648"/>
      <c r="F128" s="648"/>
      <c r="G128" s="648"/>
      <c r="H128" s="648"/>
      <c r="I128" s="648"/>
      <c r="J128" s="648"/>
      <c r="K128" s="648"/>
      <c r="L128" s="648"/>
      <c r="M128" s="648"/>
      <c r="N128" s="648"/>
      <c r="O128" s="648"/>
      <c r="P128" s="648"/>
      <c r="Q128" s="648"/>
      <c r="R128" s="648"/>
      <c r="S128" s="648"/>
      <c r="T128" s="648"/>
      <c r="U128" s="648"/>
      <c r="V128" s="648"/>
      <c r="W128" s="648"/>
      <c r="X128" s="648"/>
      <c r="Y128" s="648"/>
      <c r="Z128" s="648"/>
      <c r="AA128" s="648"/>
      <c r="AB128" s="648"/>
      <c r="AC128" s="648"/>
      <c r="AD128" s="648"/>
      <c r="AE128" s="648"/>
      <c r="AF128" s="301"/>
      <c r="AG128" s="301"/>
      <c r="AH128" s="301"/>
      <c r="AI128" s="301"/>
      <c r="AJ128" s="301"/>
      <c r="AK128" s="302"/>
      <c r="AS128" s="116" t="s">
        <v>703</v>
      </c>
      <c r="AT128" s="117">
        <v>2</v>
      </c>
      <c r="AU128" s="116" t="s">
        <v>378</v>
      </c>
      <c r="AV128" s="118">
        <v>320</v>
      </c>
      <c r="AX128" s="116" t="s">
        <v>703</v>
      </c>
      <c r="AY128" s="117">
        <v>2</v>
      </c>
      <c r="AZ128" s="116" t="s">
        <v>378</v>
      </c>
      <c r="BA128" s="118">
        <v>320</v>
      </c>
      <c r="BB128" s="118" t="s">
        <v>907</v>
      </c>
      <c r="BC128" s="118"/>
    </row>
    <row r="129" spans="1:55" ht="12.75" customHeight="1" x14ac:dyDescent="0.2">
      <c r="A129" s="291" t="s">
        <v>203</v>
      </c>
      <c r="B129" s="292"/>
      <c r="C129" s="292"/>
      <c r="D129" s="292"/>
      <c r="E129" s="292"/>
      <c r="F129" s="292"/>
      <c r="G129" s="292"/>
      <c r="H129" s="292"/>
      <c r="I129" s="292"/>
      <c r="J129" s="292"/>
      <c r="K129" s="292"/>
      <c r="L129" s="292"/>
      <c r="M129" s="292"/>
      <c r="N129" s="292"/>
      <c r="O129" s="292"/>
      <c r="P129" s="292"/>
      <c r="Q129" s="292"/>
      <c r="R129" s="292"/>
      <c r="S129" s="292"/>
      <c r="T129" s="292"/>
      <c r="U129" s="292"/>
      <c r="V129" s="292"/>
      <c r="W129" s="292"/>
      <c r="X129" s="292"/>
      <c r="Y129" s="292"/>
      <c r="Z129" s="292"/>
      <c r="AA129" s="292"/>
      <c r="AB129" s="292"/>
      <c r="AC129" s="292"/>
      <c r="AD129" s="292"/>
      <c r="AE129" s="293"/>
      <c r="AF129" s="362">
        <v>0</v>
      </c>
      <c r="AG129" s="362"/>
      <c r="AH129" s="362"/>
      <c r="AI129" s="362"/>
      <c r="AJ129" s="362"/>
      <c r="AK129" s="363"/>
      <c r="AL129" s="79"/>
      <c r="AM129" s="79"/>
      <c r="AN129" s="78"/>
      <c r="AS129" s="116" t="s">
        <v>704</v>
      </c>
      <c r="AT129" s="117">
        <v>2</v>
      </c>
      <c r="AU129" s="116" t="s">
        <v>379</v>
      </c>
      <c r="AV129" s="118">
        <v>540</v>
      </c>
      <c r="AX129" s="116" t="s">
        <v>704</v>
      </c>
      <c r="AY129" s="117">
        <v>2</v>
      </c>
      <c r="AZ129" s="116" t="s">
        <v>379</v>
      </c>
      <c r="BA129" s="118">
        <v>540</v>
      </c>
      <c r="BB129" s="118" t="s">
        <v>907</v>
      </c>
      <c r="BC129" s="118"/>
    </row>
    <row r="130" spans="1:55" ht="11.25" customHeight="1" x14ac:dyDescent="0.2">
      <c r="A130" s="676" t="s">
        <v>214</v>
      </c>
      <c r="B130" s="354"/>
      <c r="C130" s="354"/>
      <c r="D130" s="354"/>
      <c r="E130" s="354"/>
      <c r="F130" s="354"/>
      <c r="G130" s="354"/>
      <c r="H130" s="354"/>
      <c r="I130" s="354"/>
      <c r="J130" s="354"/>
      <c r="K130" s="354"/>
      <c r="L130" s="354"/>
      <c r="M130" s="354"/>
      <c r="N130" s="354"/>
      <c r="O130" s="354"/>
      <c r="P130" s="354"/>
      <c r="Q130" s="354"/>
      <c r="R130" s="354"/>
      <c r="S130" s="354"/>
      <c r="T130" s="354"/>
      <c r="U130" s="354"/>
      <c r="V130" s="354"/>
      <c r="W130" s="354"/>
      <c r="X130" s="354"/>
      <c r="Y130" s="354"/>
      <c r="Z130" s="354"/>
      <c r="AA130" s="354"/>
      <c r="AB130" s="354"/>
      <c r="AC130" s="354"/>
      <c r="AD130" s="354"/>
      <c r="AE130" s="355"/>
      <c r="AF130" s="362">
        <v>0</v>
      </c>
      <c r="AG130" s="362"/>
      <c r="AH130" s="362"/>
      <c r="AI130" s="362"/>
      <c r="AJ130" s="362"/>
      <c r="AK130" s="363"/>
      <c r="AL130" s="79"/>
      <c r="AM130" s="79"/>
      <c r="AN130" s="78"/>
      <c r="AS130" s="116" t="s">
        <v>705</v>
      </c>
      <c r="AT130" s="117">
        <v>2</v>
      </c>
      <c r="AU130" s="116" t="s">
        <v>380</v>
      </c>
      <c r="AV130" s="118">
        <v>330</v>
      </c>
      <c r="AX130" s="116" t="s">
        <v>705</v>
      </c>
      <c r="AY130" s="117">
        <v>2</v>
      </c>
      <c r="AZ130" s="116" t="s">
        <v>380</v>
      </c>
      <c r="BA130" s="118">
        <v>330</v>
      </c>
      <c r="BB130" s="118" t="s">
        <v>907</v>
      </c>
      <c r="BC130" s="118"/>
    </row>
    <row r="131" spans="1:55" x14ac:dyDescent="0.2">
      <c r="A131" s="667" t="s">
        <v>166</v>
      </c>
      <c r="B131" s="361"/>
      <c r="C131" s="361"/>
      <c r="D131" s="361"/>
      <c r="E131" s="361"/>
      <c r="F131" s="361"/>
      <c r="G131" s="361"/>
      <c r="H131" s="361"/>
      <c r="I131" s="361"/>
      <c r="J131" s="361"/>
      <c r="K131" s="361"/>
      <c r="L131" s="361"/>
      <c r="M131" s="361"/>
      <c r="N131" s="361"/>
      <c r="O131" s="361"/>
      <c r="P131" s="361"/>
      <c r="Q131" s="361"/>
      <c r="R131" s="361"/>
      <c r="S131" s="361"/>
      <c r="T131" s="361"/>
      <c r="U131" s="361"/>
      <c r="V131" s="361"/>
      <c r="W131" s="361"/>
      <c r="X131" s="361"/>
      <c r="Y131" s="361"/>
      <c r="Z131" s="361"/>
      <c r="AA131" s="361"/>
      <c r="AB131" s="361"/>
      <c r="AC131" s="361"/>
      <c r="AD131" s="361"/>
      <c r="AE131" s="361"/>
      <c r="AF131" s="357">
        <v>0</v>
      </c>
      <c r="AG131" s="358"/>
      <c r="AH131" s="358"/>
      <c r="AI131" s="358"/>
      <c r="AJ131" s="358"/>
      <c r="AK131" s="359"/>
      <c r="AL131" s="79"/>
      <c r="AM131" s="79"/>
      <c r="AN131" s="78"/>
      <c r="AS131" s="116" t="s">
        <v>706</v>
      </c>
      <c r="AT131" s="117">
        <v>2</v>
      </c>
      <c r="AU131" s="116" t="s">
        <v>381</v>
      </c>
      <c r="AV131" s="118">
        <v>540</v>
      </c>
      <c r="AX131" s="116" t="s">
        <v>706</v>
      </c>
      <c r="AY131" s="117">
        <v>2</v>
      </c>
      <c r="AZ131" s="116" t="s">
        <v>381</v>
      </c>
      <c r="BA131" s="118">
        <v>540</v>
      </c>
      <c r="BB131" s="118" t="s">
        <v>907</v>
      </c>
      <c r="BC131" s="118"/>
    </row>
    <row r="132" spans="1:55" ht="12" customHeight="1" x14ac:dyDescent="0.2">
      <c r="A132" s="667" t="s">
        <v>165</v>
      </c>
      <c r="B132" s="361"/>
      <c r="C132" s="361"/>
      <c r="D132" s="361"/>
      <c r="E132" s="361"/>
      <c r="F132" s="361"/>
      <c r="G132" s="361"/>
      <c r="H132" s="361"/>
      <c r="I132" s="361"/>
      <c r="J132" s="361"/>
      <c r="K132" s="361"/>
      <c r="L132" s="361"/>
      <c r="M132" s="361"/>
      <c r="N132" s="361"/>
      <c r="O132" s="361"/>
      <c r="P132" s="361"/>
      <c r="Q132" s="361"/>
      <c r="R132" s="361"/>
      <c r="S132" s="361"/>
      <c r="T132" s="361"/>
      <c r="U132" s="361"/>
      <c r="V132" s="361"/>
      <c r="W132" s="361"/>
      <c r="X132" s="361"/>
      <c r="Y132" s="361"/>
      <c r="Z132" s="361"/>
      <c r="AA132" s="361"/>
      <c r="AB132" s="361"/>
      <c r="AC132" s="361"/>
      <c r="AD132" s="361"/>
      <c r="AE132" s="361"/>
      <c r="AF132" s="357">
        <v>0</v>
      </c>
      <c r="AG132" s="358"/>
      <c r="AH132" s="358"/>
      <c r="AI132" s="358"/>
      <c r="AJ132" s="358"/>
      <c r="AK132" s="359"/>
      <c r="AL132" s="79"/>
      <c r="AM132" s="79"/>
      <c r="AN132" s="78"/>
      <c r="AS132" s="116" t="s">
        <v>707</v>
      </c>
      <c r="AT132" s="117">
        <v>2</v>
      </c>
      <c r="AU132" s="116" t="s">
        <v>382</v>
      </c>
      <c r="AV132" s="118">
        <v>450</v>
      </c>
      <c r="AX132" s="116" t="s">
        <v>707</v>
      </c>
      <c r="AY132" s="117">
        <v>2</v>
      </c>
      <c r="AZ132" s="116" t="s">
        <v>382</v>
      </c>
      <c r="BA132" s="118">
        <v>450</v>
      </c>
      <c r="BB132" s="118" t="s">
        <v>907</v>
      </c>
      <c r="BC132" s="118"/>
    </row>
    <row r="133" spans="1:55" ht="13.5" thickBot="1" x14ac:dyDescent="0.25">
      <c r="A133" s="347" t="s">
        <v>13</v>
      </c>
      <c r="B133" s="348"/>
      <c r="C133" s="348"/>
      <c r="D133" s="348"/>
      <c r="E133" s="348"/>
      <c r="F133" s="348"/>
      <c r="G133" s="348"/>
      <c r="H133" s="348"/>
      <c r="I133" s="348"/>
      <c r="J133" s="348"/>
      <c r="K133" s="348"/>
      <c r="L133" s="348"/>
      <c r="M133" s="348"/>
      <c r="N133" s="348"/>
      <c r="O133" s="348"/>
      <c r="P133" s="348"/>
      <c r="Q133" s="348"/>
      <c r="R133" s="348"/>
      <c r="S133" s="348"/>
      <c r="T133" s="348"/>
      <c r="U133" s="348"/>
      <c r="V133" s="348"/>
      <c r="W133" s="348"/>
      <c r="X133" s="348"/>
      <c r="Y133" s="348"/>
      <c r="Z133" s="348"/>
      <c r="AA133" s="348"/>
      <c r="AB133" s="348"/>
      <c r="AC133" s="348"/>
      <c r="AD133" s="348"/>
      <c r="AE133" s="349"/>
      <c r="AF133" s="668">
        <f>SUM(AF129:AK132)</f>
        <v>0</v>
      </c>
      <c r="AG133" s="669"/>
      <c r="AH133" s="669"/>
      <c r="AI133" s="669"/>
      <c r="AJ133" s="669"/>
      <c r="AK133" s="670"/>
      <c r="AL133" s="79"/>
      <c r="AQ133" s="120" t="s">
        <v>912</v>
      </c>
      <c r="AS133" s="116" t="s">
        <v>708</v>
      </c>
      <c r="AT133" s="117">
        <v>2</v>
      </c>
      <c r="AU133" s="116" t="s">
        <v>383</v>
      </c>
      <c r="AV133" s="118">
        <v>540</v>
      </c>
      <c r="AX133" s="116" t="s">
        <v>708</v>
      </c>
      <c r="AY133" s="117">
        <v>2</v>
      </c>
      <c r="AZ133" s="116" t="s">
        <v>383</v>
      </c>
      <c r="BA133" s="118">
        <v>540</v>
      </c>
      <c r="BB133" s="118" t="s">
        <v>908</v>
      </c>
      <c r="BC133" s="118"/>
    </row>
    <row r="134" spans="1:55" ht="7.15" customHeight="1" thickBot="1" x14ac:dyDescent="0.25">
      <c r="A134" s="62"/>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62"/>
      <c r="AC134" s="62"/>
      <c r="AD134" s="62"/>
      <c r="AE134" s="62"/>
      <c r="AF134" s="63"/>
      <c r="AG134" s="63"/>
      <c r="AH134" s="63"/>
      <c r="AI134" s="63"/>
      <c r="AJ134" s="63"/>
      <c r="AK134" s="63"/>
      <c r="AL134" s="79"/>
      <c r="AM134" s="79"/>
      <c r="AN134" s="78"/>
      <c r="AQ134" s="2">
        <v>0</v>
      </c>
      <c r="AS134" s="116" t="s">
        <v>709</v>
      </c>
      <c r="AT134" s="117">
        <v>1</v>
      </c>
      <c r="AU134" s="116" t="s">
        <v>384</v>
      </c>
      <c r="AV134" s="118">
        <v>300</v>
      </c>
      <c r="AX134" s="116" t="s">
        <v>709</v>
      </c>
      <c r="AY134" s="117">
        <v>1</v>
      </c>
      <c r="AZ134" s="116" t="s">
        <v>384</v>
      </c>
      <c r="BA134" s="118">
        <v>300</v>
      </c>
      <c r="BB134" s="118" t="s">
        <v>907</v>
      </c>
      <c r="BC134" s="118"/>
    </row>
    <row r="135" spans="1:55" ht="13.15" customHeight="1" thickBot="1" x14ac:dyDescent="0.25">
      <c r="A135" s="671" t="s">
        <v>221</v>
      </c>
      <c r="B135" s="671"/>
      <c r="C135" s="671"/>
      <c r="D135" s="671"/>
      <c r="E135" s="671"/>
      <c r="F135" s="671"/>
      <c r="G135" s="671"/>
      <c r="H135" s="671"/>
      <c r="I135" s="671"/>
      <c r="J135" s="671"/>
      <c r="K135" s="671"/>
      <c r="L135" s="671"/>
      <c r="M135" s="671"/>
      <c r="N135" s="671"/>
      <c r="O135" s="671"/>
      <c r="P135" s="671"/>
      <c r="Q135" s="671"/>
      <c r="R135" s="671"/>
      <c r="S135" s="671"/>
      <c r="T135" s="671"/>
      <c r="U135" s="671"/>
      <c r="V135" s="671"/>
      <c r="W135" s="671"/>
      <c r="X135" s="671"/>
      <c r="Y135" s="671"/>
      <c r="Z135" s="671"/>
      <c r="AA135" s="671"/>
      <c r="AB135" s="671"/>
      <c r="AD135" s="80" t="s">
        <v>204</v>
      </c>
      <c r="AE135" s="97"/>
      <c r="AK135" s="63"/>
      <c r="AL135" s="79"/>
      <c r="AM135" s="79"/>
      <c r="AN135" s="78"/>
      <c r="AQ135" s="120" t="s">
        <v>913</v>
      </c>
      <c r="AS135" s="116" t="s">
        <v>710</v>
      </c>
      <c r="AT135" s="117">
        <v>2</v>
      </c>
      <c r="AU135" s="116" t="s">
        <v>385</v>
      </c>
      <c r="AV135" s="118">
        <v>660</v>
      </c>
      <c r="AX135" s="116" t="s">
        <v>710</v>
      </c>
      <c r="AY135" s="117">
        <v>2</v>
      </c>
      <c r="AZ135" s="116" t="s">
        <v>385</v>
      </c>
      <c r="BA135" s="118">
        <v>660</v>
      </c>
      <c r="BB135" s="118" t="s">
        <v>908</v>
      </c>
      <c r="BC135" s="118"/>
    </row>
    <row r="136" spans="1:55" ht="13.15" customHeight="1" x14ac:dyDescent="0.2">
      <c r="A136" s="671"/>
      <c r="B136" s="671"/>
      <c r="C136" s="671"/>
      <c r="D136" s="671"/>
      <c r="E136" s="671"/>
      <c r="F136" s="671"/>
      <c r="G136" s="671"/>
      <c r="H136" s="671"/>
      <c r="I136" s="671"/>
      <c r="J136" s="671"/>
      <c r="K136" s="671"/>
      <c r="L136" s="671"/>
      <c r="M136" s="671"/>
      <c r="N136" s="671"/>
      <c r="O136" s="671"/>
      <c r="P136" s="671"/>
      <c r="Q136" s="671"/>
      <c r="R136" s="671"/>
      <c r="S136" s="671"/>
      <c r="T136" s="671"/>
      <c r="U136" s="671"/>
      <c r="V136" s="671"/>
      <c r="W136" s="671"/>
      <c r="X136" s="671"/>
      <c r="Y136" s="671"/>
      <c r="Z136" s="671"/>
      <c r="AA136" s="671"/>
      <c r="AB136" s="671"/>
      <c r="AC136" s="80"/>
      <c r="AD136" s="80"/>
      <c r="AE136" s="80"/>
      <c r="AF136" s="39"/>
      <c r="AG136" s="39"/>
      <c r="AH136" s="39"/>
      <c r="AI136" s="39"/>
      <c r="AJ136" s="39"/>
      <c r="AK136" s="39"/>
      <c r="AM136" s="79"/>
      <c r="AN136" s="78"/>
      <c r="AQ136" s="120" t="s">
        <v>914</v>
      </c>
      <c r="AS136" s="116" t="s">
        <v>711</v>
      </c>
      <c r="AT136" s="117">
        <v>1</v>
      </c>
      <c r="AU136" s="116" t="s">
        <v>386</v>
      </c>
      <c r="AV136" s="118">
        <v>210</v>
      </c>
      <c r="AX136" s="116" t="s">
        <v>711</v>
      </c>
      <c r="AY136" s="117">
        <v>1</v>
      </c>
      <c r="AZ136" s="116" t="s">
        <v>386</v>
      </c>
      <c r="BA136" s="118">
        <v>210</v>
      </c>
      <c r="BB136" s="118" t="s">
        <v>908</v>
      </c>
      <c r="BC136" s="118"/>
    </row>
    <row r="137" spans="1:55" ht="20.45" customHeight="1" thickBot="1" x14ac:dyDescent="0.25">
      <c r="A137" s="62"/>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62"/>
      <c r="AC137" s="62"/>
      <c r="AD137" s="62"/>
      <c r="AE137" s="62"/>
      <c r="AF137" s="63"/>
      <c r="AG137" s="63"/>
      <c r="AH137" s="63"/>
      <c r="AI137" s="63"/>
      <c r="AJ137" s="63"/>
      <c r="AK137" s="63"/>
      <c r="AQ137" s="120"/>
      <c r="AS137" s="116" t="s">
        <v>712</v>
      </c>
      <c r="AT137" s="117">
        <v>1</v>
      </c>
      <c r="AU137" s="116" t="s">
        <v>387</v>
      </c>
      <c r="AV137" s="118">
        <v>270</v>
      </c>
      <c r="AX137" s="116" t="s">
        <v>712</v>
      </c>
      <c r="AY137" s="117">
        <v>1</v>
      </c>
      <c r="AZ137" s="116" t="s">
        <v>387</v>
      </c>
      <c r="BA137" s="118">
        <v>270</v>
      </c>
      <c r="BB137" s="118" t="s">
        <v>907</v>
      </c>
      <c r="BC137" s="118"/>
    </row>
    <row r="138" spans="1:55" ht="15.6" customHeight="1" thickBot="1" x14ac:dyDescent="0.25">
      <c r="A138" s="38" t="s">
        <v>197</v>
      </c>
      <c r="B138" s="39"/>
      <c r="C138" s="39"/>
      <c r="D138" s="39"/>
      <c r="E138" s="39"/>
      <c r="F138" s="39"/>
      <c r="G138" s="39"/>
      <c r="H138" s="39"/>
      <c r="I138" s="39"/>
      <c r="J138" s="39"/>
      <c r="K138" s="137"/>
      <c r="L138" s="138"/>
      <c r="M138" s="138"/>
      <c r="N138" s="138"/>
      <c r="O138" s="138"/>
      <c r="P138" s="994" t="s">
        <v>940</v>
      </c>
      <c r="Q138" s="994"/>
      <c r="R138" s="994"/>
      <c r="S138" s="994"/>
      <c r="T138" s="994"/>
      <c r="U138" s="994"/>
      <c r="V138" s="994"/>
      <c r="W138" s="994"/>
      <c r="X138" s="994"/>
      <c r="Y138" s="994"/>
      <c r="Z138" s="995"/>
      <c r="AA138" s="677">
        <f>IF($S$123=1,IF($AQ$114=2,"FCOV26","FCOV27"),0)</f>
        <v>0</v>
      </c>
      <c r="AB138" s="678"/>
      <c r="AC138" s="679"/>
      <c r="AD138" s="702"/>
      <c r="AE138" s="703"/>
      <c r="AF138" s="703"/>
      <c r="AG138" s="703"/>
      <c r="AH138" s="703"/>
      <c r="AI138" s="703"/>
      <c r="AJ138" s="703"/>
      <c r="AK138" s="703"/>
      <c r="AQ138" s="120"/>
      <c r="AS138" s="116" t="s">
        <v>713</v>
      </c>
      <c r="AT138" s="117">
        <v>1</v>
      </c>
      <c r="AU138" s="116" t="s">
        <v>388</v>
      </c>
      <c r="AV138" s="118">
        <v>330</v>
      </c>
      <c r="AX138" s="116" t="s">
        <v>713</v>
      </c>
      <c r="AY138" s="117">
        <v>1</v>
      </c>
      <c r="AZ138" s="116" t="s">
        <v>388</v>
      </c>
      <c r="BA138" s="118">
        <v>330</v>
      </c>
      <c r="BB138" s="118" t="s">
        <v>907</v>
      </c>
      <c r="BC138" s="118"/>
    </row>
    <row r="139" spans="1:55" ht="39.6" customHeight="1" thickBot="1" x14ac:dyDescent="0.25">
      <c r="A139" s="701" t="s">
        <v>929</v>
      </c>
      <c r="B139" s="701"/>
      <c r="C139" s="701"/>
      <c r="D139" s="701"/>
      <c r="E139" s="701"/>
      <c r="F139" s="701"/>
      <c r="G139" s="701"/>
      <c r="H139" s="701"/>
      <c r="I139" s="701"/>
      <c r="J139" s="701"/>
      <c r="K139" s="701"/>
      <c r="L139" s="701"/>
      <c r="M139" s="701"/>
      <c r="N139" s="701"/>
      <c r="O139" s="701"/>
      <c r="P139" s="701"/>
      <c r="Q139" s="701"/>
      <c r="R139" s="701"/>
      <c r="S139" s="701"/>
      <c r="T139" s="701"/>
      <c r="U139" s="701"/>
      <c r="V139" s="701"/>
      <c r="W139" s="701"/>
      <c r="X139" s="701"/>
      <c r="Y139" s="701"/>
      <c r="Z139" s="701"/>
      <c r="AA139" s="701"/>
      <c r="AB139" s="701"/>
      <c r="AC139" s="701"/>
      <c r="AD139" s="701"/>
      <c r="AE139" s="701"/>
      <c r="AF139" s="701"/>
      <c r="AG139" s="701"/>
      <c r="AH139" s="701"/>
      <c r="AI139" s="701"/>
      <c r="AJ139" s="701"/>
      <c r="AK139" s="701"/>
      <c r="AS139" s="116" t="s">
        <v>714</v>
      </c>
      <c r="AT139" s="117">
        <v>1</v>
      </c>
      <c r="AU139" s="116" t="s">
        <v>389</v>
      </c>
      <c r="AV139" s="118">
        <v>210</v>
      </c>
      <c r="AX139" s="116" t="s">
        <v>714</v>
      </c>
      <c r="AY139" s="117">
        <v>1</v>
      </c>
      <c r="AZ139" s="116" t="s">
        <v>389</v>
      </c>
      <c r="BA139" s="118">
        <v>210</v>
      </c>
      <c r="BB139" s="118" t="s">
        <v>907</v>
      </c>
      <c r="BC139" s="118"/>
    </row>
    <row r="140" spans="1:55" ht="15.75" customHeight="1" x14ac:dyDescent="0.2">
      <c r="A140" s="645" t="s">
        <v>135</v>
      </c>
      <c r="B140" s="646"/>
      <c r="C140" s="646"/>
      <c r="D140" s="646"/>
      <c r="E140" s="646"/>
      <c r="F140" s="646"/>
      <c r="G140" s="646"/>
      <c r="H140" s="646"/>
      <c r="I140" s="646"/>
      <c r="J140" s="646"/>
      <c r="K140" s="646"/>
      <c r="L140" s="646"/>
      <c r="M140" s="646"/>
      <c r="N140" s="646"/>
      <c r="O140" s="646"/>
      <c r="P140" s="646"/>
      <c r="Q140" s="646"/>
      <c r="R140" s="646"/>
      <c r="S140" s="646"/>
      <c r="T140" s="646"/>
      <c r="U140" s="646"/>
      <c r="V140" s="646"/>
      <c r="W140" s="646"/>
      <c r="X140" s="646"/>
      <c r="Y140" s="646"/>
      <c r="Z140" s="646"/>
      <c r="AA140" s="646"/>
      <c r="AB140" s="646"/>
      <c r="AC140" s="646"/>
      <c r="AD140" s="646"/>
      <c r="AE140" s="646"/>
      <c r="AF140" s="299" t="s">
        <v>34</v>
      </c>
      <c r="AG140" s="299"/>
      <c r="AH140" s="299"/>
      <c r="AI140" s="299"/>
      <c r="AJ140" s="299"/>
      <c r="AK140" s="300"/>
      <c r="AS140" s="116" t="s">
        <v>715</v>
      </c>
      <c r="AT140" s="117">
        <v>1</v>
      </c>
      <c r="AU140" s="116" t="s">
        <v>390</v>
      </c>
      <c r="AV140" s="118">
        <v>210</v>
      </c>
      <c r="AX140" s="116" t="s">
        <v>715</v>
      </c>
      <c r="AY140" s="117">
        <v>1</v>
      </c>
      <c r="AZ140" s="116" t="s">
        <v>390</v>
      </c>
      <c r="BA140" s="118">
        <v>210</v>
      </c>
      <c r="BB140" s="118" t="s">
        <v>907</v>
      </c>
      <c r="BC140" s="118"/>
    </row>
    <row r="141" spans="1:55" ht="9.6" customHeight="1" thickBot="1" x14ac:dyDescent="0.25">
      <c r="A141" s="647"/>
      <c r="B141" s="648"/>
      <c r="C141" s="648"/>
      <c r="D141" s="648"/>
      <c r="E141" s="648"/>
      <c r="F141" s="648"/>
      <c r="G141" s="648"/>
      <c r="H141" s="648"/>
      <c r="I141" s="648"/>
      <c r="J141" s="648"/>
      <c r="K141" s="648"/>
      <c r="L141" s="648"/>
      <c r="M141" s="648"/>
      <c r="N141" s="648"/>
      <c r="O141" s="648"/>
      <c r="P141" s="648"/>
      <c r="Q141" s="648"/>
      <c r="R141" s="648"/>
      <c r="S141" s="648"/>
      <c r="T141" s="648"/>
      <c r="U141" s="648"/>
      <c r="V141" s="648"/>
      <c r="W141" s="648"/>
      <c r="X141" s="648"/>
      <c r="Y141" s="648"/>
      <c r="Z141" s="648"/>
      <c r="AA141" s="648"/>
      <c r="AB141" s="648"/>
      <c r="AC141" s="648"/>
      <c r="AD141" s="648"/>
      <c r="AE141" s="648"/>
      <c r="AF141" s="301"/>
      <c r="AG141" s="301"/>
      <c r="AH141" s="301"/>
      <c r="AI141" s="301"/>
      <c r="AJ141" s="301"/>
      <c r="AK141" s="302"/>
      <c r="AS141" s="116" t="s">
        <v>716</v>
      </c>
      <c r="AT141" s="117">
        <v>2</v>
      </c>
      <c r="AU141" s="116" t="s">
        <v>391</v>
      </c>
      <c r="AV141" s="118">
        <v>730</v>
      </c>
      <c r="AX141" s="116" t="s">
        <v>716</v>
      </c>
      <c r="AY141" s="117">
        <v>2</v>
      </c>
      <c r="AZ141" s="116" t="s">
        <v>391</v>
      </c>
      <c r="BA141" s="118">
        <v>730</v>
      </c>
      <c r="BB141" s="118" t="s">
        <v>907</v>
      </c>
      <c r="BC141" s="118"/>
    </row>
    <row r="142" spans="1:55" ht="12.75" customHeight="1" x14ac:dyDescent="0.2">
      <c r="A142" s="667" t="s">
        <v>193</v>
      </c>
      <c r="B142" s="361"/>
      <c r="C142" s="361"/>
      <c r="D142" s="361"/>
      <c r="E142" s="361"/>
      <c r="F142" s="361"/>
      <c r="G142" s="361"/>
      <c r="H142" s="361"/>
      <c r="I142" s="361"/>
      <c r="J142" s="361"/>
      <c r="K142" s="361"/>
      <c r="L142" s="361"/>
      <c r="M142" s="361"/>
      <c r="N142" s="361"/>
      <c r="O142" s="361"/>
      <c r="P142" s="361"/>
      <c r="Q142" s="361"/>
      <c r="R142" s="361"/>
      <c r="S142" s="361"/>
      <c r="T142" s="361"/>
      <c r="U142" s="361"/>
      <c r="V142" s="361"/>
      <c r="W142" s="361"/>
      <c r="X142" s="361"/>
      <c r="Y142" s="361"/>
      <c r="Z142" s="361"/>
      <c r="AA142" s="361"/>
      <c r="AB142" s="361"/>
      <c r="AC142" s="361"/>
      <c r="AD142" s="361"/>
      <c r="AE142" s="361"/>
      <c r="AF142" s="357">
        <f>IF($AQ$111=1,120,IF($AA$138="FCOV26",120,IF($AA$138="FCOV27",120,0)))</f>
        <v>0</v>
      </c>
      <c r="AG142" s="358"/>
      <c r="AH142" s="358"/>
      <c r="AI142" s="358"/>
      <c r="AJ142" s="358"/>
      <c r="AK142" s="359"/>
      <c r="AS142" s="116" t="s">
        <v>717</v>
      </c>
      <c r="AT142" s="117">
        <v>2</v>
      </c>
      <c r="AU142" s="116" t="s">
        <v>392</v>
      </c>
      <c r="AV142" s="118">
        <v>560</v>
      </c>
      <c r="AX142" s="116" t="s">
        <v>717</v>
      </c>
      <c r="AY142" s="117">
        <v>2</v>
      </c>
      <c r="AZ142" s="116" t="s">
        <v>392</v>
      </c>
      <c r="BA142" s="118">
        <v>560</v>
      </c>
      <c r="BB142" s="118" t="s">
        <v>907</v>
      </c>
      <c r="BC142" s="118">
        <v>2</v>
      </c>
    </row>
    <row r="143" spans="1:55" ht="12.75" customHeight="1" x14ac:dyDescent="0.2">
      <c r="A143" s="356" t="s">
        <v>194</v>
      </c>
      <c r="B143" s="981"/>
      <c r="C143" s="981"/>
      <c r="D143" s="981"/>
      <c r="E143" s="981"/>
      <c r="F143" s="981"/>
      <c r="G143" s="981"/>
      <c r="H143" s="981"/>
      <c r="I143" s="981"/>
      <c r="J143" s="981"/>
      <c r="K143" s="981"/>
      <c r="L143" s="981"/>
      <c r="M143" s="981"/>
      <c r="N143" s="981"/>
      <c r="O143" s="981"/>
      <c r="P143" s="981"/>
      <c r="Q143" s="981"/>
      <c r="R143" s="981"/>
      <c r="S143" s="981"/>
      <c r="T143" s="981"/>
      <c r="U143" s="981"/>
      <c r="V143" s="981"/>
      <c r="W143" s="981"/>
      <c r="X143" s="981"/>
      <c r="Y143" s="981"/>
      <c r="Z143" s="981"/>
      <c r="AA143" s="981"/>
      <c r="AB143" s="981"/>
      <c r="AC143" s="981"/>
      <c r="AD143" s="981"/>
      <c r="AE143" s="982"/>
      <c r="AF143" s="357">
        <f>IF($AQ$111=1,120,IF($AA$138="FCOV26",120,IF($AA$138="FCOV27",120,)))</f>
        <v>0</v>
      </c>
      <c r="AG143" s="358"/>
      <c r="AH143" s="358"/>
      <c r="AI143" s="358"/>
      <c r="AJ143" s="358"/>
      <c r="AK143" s="359"/>
      <c r="AS143" s="116" t="s">
        <v>718</v>
      </c>
      <c r="AT143" s="117">
        <v>2</v>
      </c>
      <c r="AU143" s="116" t="s">
        <v>393</v>
      </c>
      <c r="AV143" s="118">
        <v>420</v>
      </c>
      <c r="AX143" s="116" t="s">
        <v>718</v>
      </c>
      <c r="AY143" s="117">
        <v>2</v>
      </c>
      <c r="AZ143" s="116" t="s">
        <v>393</v>
      </c>
      <c r="BA143" s="118">
        <v>420</v>
      </c>
      <c r="BB143" s="118" t="s">
        <v>907</v>
      </c>
      <c r="BC143" s="118"/>
    </row>
    <row r="144" spans="1:55" ht="11.25" customHeight="1" x14ac:dyDescent="0.2">
      <c r="A144" s="667" t="s">
        <v>195</v>
      </c>
      <c r="B144" s="361"/>
      <c r="C144" s="361"/>
      <c r="D144" s="361"/>
      <c r="E144" s="361"/>
      <c r="F144" s="361"/>
      <c r="G144" s="361"/>
      <c r="H144" s="361"/>
      <c r="I144" s="361"/>
      <c r="J144" s="361"/>
      <c r="K144" s="361"/>
      <c r="L144" s="361"/>
      <c r="M144" s="361"/>
      <c r="N144" s="361"/>
      <c r="O144" s="361"/>
      <c r="P144" s="361"/>
      <c r="Q144" s="361"/>
      <c r="R144" s="361"/>
      <c r="S144" s="361"/>
      <c r="T144" s="361"/>
      <c r="U144" s="361"/>
      <c r="V144" s="361"/>
      <c r="W144" s="361"/>
      <c r="X144" s="361"/>
      <c r="Y144" s="361"/>
      <c r="Z144" s="361"/>
      <c r="AA144" s="361"/>
      <c r="AB144" s="361"/>
      <c r="AC144" s="361"/>
      <c r="AD144" s="361"/>
      <c r="AE144" s="361"/>
      <c r="AF144" s="357">
        <f>IF(AQ114=2,180,IF($AA$138="FCOV26",180,0))</f>
        <v>0</v>
      </c>
      <c r="AG144" s="358"/>
      <c r="AH144" s="358"/>
      <c r="AI144" s="358"/>
      <c r="AJ144" s="358"/>
      <c r="AK144" s="359"/>
      <c r="AS144" s="116" t="s">
        <v>719</v>
      </c>
      <c r="AT144" s="117">
        <v>2</v>
      </c>
      <c r="AU144" s="116" t="s">
        <v>394</v>
      </c>
      <c r="AV144" s="118">
        <v>500</v>
      </c>
      <c r="AX144" s="116" t="s">
        <v>719</v>
      </c>
      <c r="AY144" s="117">
        <v>2</v>
      </c>
      <c r="AZ144" s="116" t="s">
        <v>394</v>
      </c>
      <c r="BA144" s="118">
        <v>500</v>
      </c>
      <c r="BB144" s="118" t="s">
        <v>907</v>
      </c>
      <c r="BC144" s="118">
        <v>2</v>
      </c>
    </row>
    <row r="145" spans="1:55" ht="13.5" thickBot="1" x14ac:dyDescent="0.25">
      <c r="A145" s="347" t="s">
        <v>13</v>
      </c>
      <c r="B145" s="348"/>
      <c r="C145" s="348"/>
      <c r="D145" s="348"/>
      <c r="E145" s="348"/>
      <c r="F145" s="348"/>
      <c r="G145" s="348"/>
      <c r="H145" s="348"/>
      <c r="I145" s="348"/>
      <c r="J145" s="348"/>
      <c r="K145" s="348"/>
      <c r="L145" s="348"/>
      <c r="M145" s="348"/>
      <c r="N145" s="348"/>
      <c r="O145" s="348"/>
      <c r="P145" s="348"/>
      <c r="Q145" s="348"/>
      <c r="R145" s="348"/>
      <c r="S145" s="348"/>
      <c r="T145" s="348"/>
      <c r="U145" s="348"/>
      <c r="V145" s="348"/>
      <c r="W145" s="348"/>
      <c r="X145" s="348"/>
      <c r="Y145" s="348"/>
      <c r="Z145" s="348"/>
      <c r="AA145" s="348"/>
      <c r="AB145" s="348"/>
      <c r="AC145" s="348"/>
      <c r="AD145" s="348"/>
      <c r="AE145" s="349"/>
      <c r="AF145" s="978">
        <f>SUM(AF142:AK144)</f>
        <v>0</v>
      </c>
      <c r="AG145" s="979"/>
      <c r="AH145" s="979"/>
      <c r="AI145" s="979"/>
      <c r="AJ145" s="979"/>
      <c r="AK145" s="980"/>
      <c r="AS145" s="116" t="s">
        <v>720</v>
      </c>
      <c r="AT145" s="117">
        <v>2</v>
      </c>
      <c r="AU145" s="116" t="s">
        <v>395</v>
      </c>
      <c r="AV145" s="118">
        <v>310</v>
      </c>
      <c r="AX145" s="116" t="s">
        <v>720</v>
      </c>
      <c r="AY145" s="117">
        <v>2</v>
      </c>
      <c r="AZ145" s="116" t="s">
        <v>395</v>
      </c>
      <c r="BA145" s="118">
        <v>310</v>
      </c>
      <c r="BB145" s="118" t="s">
        <v>907</v>
      </c>
      <c r="BC145" s="118">
        <v>2</v>
      </c>
    </row>
    <row r="146" spans="1:55" ht="16.5" customHeight="1" x14ac:dyDescent="0.2">
      <c r="A146" s="39"/>
      <c r="B146" s="39"/>
      <c r="C146" s="39"/>
      <c r="D146" s="39"/>
      <c r="E146" s="39"/>
      <c r="F146" s="39"/>
      <c r="G146" s="39"/>
      <c r="H146" s="39"/>
      <c r="I146" s="39"/>
      <c r="J146" s="39"/>
      <c r="K146" s="39"/>
      <c r="L146" s="39"/>
      <c r="M146" s="39"/>
      <c r="N146" s="39"/>
      <c r="O146" s="39"/>
      <c r="P146" s="39"/>
      <c r="Q146" s="39"/>
      <c r="R146" s="39"/>
      <c r="S146" s="39"/>
      <c r="T146" s="39"/>
      <c r="U146" s="39"/>
      <c r="V146" s="39"/>
      <c r="W146" s="39"/>
      <c r="X146" s="39"/>
      <c r="Y146" s="39"/>
      <c r="Z146" s="39"/>
      <c r="AA146" s="39"/>
      <c r="AB146" s="39"/>
      <c r="AC146" s="39"/>
      <c r="AD146" s="39"/>
      <c r="AE146" s="39"/>
      <c r="AF146" s="39"/>
      <c r="AG146" s="39"/>
      <c r="AH146" s="39"/>
      <c r="AI146" s="39"/>
      <c r="AJ146" s="39"/>
      <c r="AK146" s="39"/>
      <c r="AS146" s="116" t="s">
        <v>721</v>
      </c>
      <c r="AT146" s="117">
        <v>2</v>
      </c>
      <c r="AU146" s="116" t="s">
        <v>396</v>
      </c>
      <c r="AV146" s="118">
        <v>540</v>
      </c>
      <c r="AX146" s="116" t="s">
        <v>721</v>
      </c>
      <c r="AY146" s="117">
        <v>2</v>
      </c>
      <c r="AZ146" s="116" t="s">
        <v>396</v>
      </c>
      <c r="BA146" s="118">
        <v>540</v>
      </c>
      <c r="BB146" s="118" t="s">
        <v>907</v>
      </c>
      <c r="BC146" s="118"/>
    </row>
    <row r="147" spans="1:55" x14ac:dyDescent="0.2">
      <c r="A147" s="39" t="s">
        <v>198</v>
      </c>
      <c r="B147" s="39"/>
      <c r="C147" s="39"/>
      <c r="D147" s="39"/>
      <c r="E147" s="39"/>
      <c r="F147" s="39"/>
      <c r="G147" s="39"/>
      <c r="H147" s="39"/>
      <c r="I147" s="39"/>
      <c r="J147" s="39"/>
      <c r="K147" s="39"/>
      <c r="L147" s="39"/>
      <c r="M147" s="39"/>
      <c r="N147" s="39"/>
      <c r="O147" s="39"/>
      <c r="P147" s="39"/>
      <c r="Q147" s="39"/>
      <c r="R147" s="39"/>
      <c r="S147" s="39"/>
      <c r="T147" s="39"/>
      <c r="U147" s="39"/>
      <c r="V147" s="39"/>
      <c r="W147" s="39"/>
      <c r="X147" s="39"/>
      <c r="Y147" s="39"/>
      <c r="Z147" s="39"/>
      <c r="AA147" s="39"/>
      <c r="AB147" s="39"/>
      <c r="AC147" s="39"/>
      <c r="AD147" s="39"/>
      <c r="AE147" s="39"/>
      <c r="AF147" s="39"/>
      <c r="AG147" s="39"/>
      <c r="AH147" s="39"/>
      <c r="AI147" s="39"/>
      <c r="AJ147" s="39"/>
      <c r="AK147" s="39"/>
      <c r="AS147" s="116" t="s">
        <v>722</v>
      </c>
      <c r="AT147" s="117">
        <v>2</v>
      </c>
      <c r="AU147" s="116" t="s">
        <v>397</v>
      </c>
      <c r="AV147" s="118">
        <v>680</v>
      </c>
      <c r="AX147" s="116" t="s">
        <v>722</v>
      </c>
      <c r="AY147" s="117">
        <v>2</v>
      </c>
      <c r="AZ147" s="116" t="s">
        <v>397</v>
      </c>
      <c r="BA147" s="118">
        <v>680</v>
      </c>
      <c r="BB147" s="118" t="s">
        <v>907</v>
      </c>
      <c r="BC147" s="118"/>
    </row>
    <row r="148" spans="1:55" x14ac:dyDescent="0.2">
      <c r="A148" s="569" t="s">
        <v>918</v>
      </c>
      <c r="B148" s="569"/>
      <c r="C148" s="569"/>
      <c r="D148" s="569"/>
      <c r="E148" s="569"/>
      <c r="F148" s="569"/>
      <c r="G148" s="569"/>
      <c r="H148" s="569"/>
      <c r="I148" s="569"/>
      <c r="J148" s="569"/>
      <c r="K148" s="569"/>
      <c r="L148" s="569"/>
      <c r="M148" s="569"/>
      <c r="N148" s="569"/>
      <c r="O148" s="569"/>
      <c r="P148" s="569"/>
      <c r="Q148" s="569"/>
      <c r="R148" s="569"/>
      <c r="S148" s="569"/>
      <c r="T148" s="569"/>
      <c r="U148" s="569"/>
      <c r="V148" s="569"/>
      <c r="W148" s="569"/>
      <c r="X148" s="569"/>
      <c r="Y148" s="569"/>
      <c r="Z148" s="569"/>
      <c r="AA148" s="569"/>
      <c r="AB148" s="569"/>
      <c r="AC148" s="569"/>
      <c r="AD148" s="569"/>
      <c r="AE148" s="569"/>
      <c r="AF148" s="569"/>
      <c r="AG148" s="569"/>
      <c r="AH148" s="569"/>
      <c r="AI148" s="569"/>
      <c r="AJ148" s="569"/>
      <c r="AK148" s="569"/>
      <c r="AS148" s="116" t="s">
        <v>723</v>
      </c>
      <c r="AT148" s="117">
        <v>2</v>
      </c>
      <c r="AU148" s="116" t="s">
        <v>398</v>
      </c>
      <c r="AV148" s="118">
        <v>560</v>
      </c>
      <c r="AX148" s="116" t="s">
        <v>723</v>
      </c>
      <c r="AY148" s="117">
        <v>2</v>
      </c>
      <c r="AZ148" s="116" t="s">
        <v>398</v>
      </c>
      <c r="BA148" s="118">
        <v>560</v>
      </c>
      <c r="BB148" s="118" t="s">
        <v>907</v>
      </c>
      <c r="BC148" s="118"/>
    </row>
    <row r="149" spans="1:55" ht="10.5" customHeight="1" thickBot="1" x14ac:dyDescent="0.25">
      <c r="A149" s="39"/>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39"/>
      <c r="AB149" s="39"/>
      <c r="AC149" s="39"/>
      <c r="AD149" s="39"/>
      <c r="AE149" s="39"/>
      <c r="AF149" s="39"/>
      <c r="AG149" s="39"/>
      <c r="AH149" s="39"/>
      <c r="AI149" s="39"/>
      <c r="AJ149" s="39"/>
      <c r="AK149" s="39"/>
      <c r="AS149" s="116" t="s">
        <v>724</v>
      </c>
      <c r="AT149" s="117">
        <v>2</v>
      </c>
      <c r="AU149" s="116" t="s">
        <v>399</v>
      </c>
      <c r="AV149" s="118">
        <v>370</v>
      </c>
      <c r="AX149" s="116" t="s">
        <v>724</v>
      </c>
      <c r="AY149" s="117">
        <v>2</v>
      </c>
      <c r="AZ149" s="116" t="s">
        <v>399</v>
      </c>
      <c r="BA149" s="118">
        <v>370</v>
      </c>
      <c r="BB149" s="118" t="s">
        <v>907</v>
      </c>
      <c r="BC149" s="118"/>
    </row>
    <row r="150" spans="1:55" ht="10.15" customHeight="1" x14ac:dyDescent="0.2">
      <c r="A150" s="645" t="s">
        <v>135</v>
      </c>
      <c r="B150" s="646"/>
      <c r="C150" s="646"/>
      <c r="D150" s="646"/>
      <c r="E150" s="646"/>
      <c r="F150" s="646"/>
      <c r="G150" s="646"/>
      <c r="H150" s="646"/>
      <c r="I150" s="646"/>
      <c r="J150" s="646"/>
      <c r="K150" s="646"/>
      <c r="L150" s="646"/>
      <c r="M150" s="646"/>
      <c r="N150" s="646"/>
      <c r="O150" s="646"/>
      <c r="P150" s="646"/>
      <c r="Q150" s="646"/>
      <c r="R150" s="646"/>
      <c r="S150" s="646"/>
      <c r="T150" s="646"/>
      <c r="U150" s="646"/>
      <c r="V150" s="646"/>
      <c r="W150" s="646"/>
      <c r="X150" s="646"/>
      <c r="Y150" s="646"/>
      <c r="Z150" s="646"/>
      <c r="AA150" s="646"/>
      <c r="AB150" s="646"/>
      <c r="AC150" s="646"/>
      <c r="AD150" s="646"/>
      <c r="AE150" s="646"/>
      <c r="AF150" s="299" t="s">
        <v>34</v>
      </c>
      <c r="AG150" s="299"/>
      <c r="AH150" s="299"/>
      <c r="AI150" s="299"/>
      <c r="AJ150" s="299"/>
      <c r="AK150" s="300"/>
      <c r="AS150" s="116" t="s">
        <v>725</v>
      </c>
      <c r="AT150" s="117">
        <v>2</v>
      </c>
      <c r="AU150" s="116" t="s">
        <v>400</v>
      </c>
      <c r="AV150" s="118">
        <v>520</v>
      </c>
      <c r="AX150" s="116" t="s">
        <v>725</v>
      </c>
      <c r="AY150" s="117">
        <v>2</v>
      </c>
      <c r="AZ150" s="116" t="s">
        <v>400</v>
      </c>
      <c r="BA150" s="118">
        <v>520</v>
      </c>
      <c r="BB150" s="118" t="s">
        <v>907</v>
      </c>
      <c r="BC150" s="118"/>
    </row>
    <row r="151" spans="1:55" ht="9.75" customHeight="1" thickBot="1" x14ac:dyDescent="0.25">
      <c r="A151" s="647"/>
      <c r="B151" s="648"/>
      <c r="C151" s="648"/>
      <c r="D151" s="648"/>
      <c r="E151" s="648"/>
      <c r="F151" s="648"/>
      <c r="G151" s="648"/>
      <c r="H151" s="648"/>
      <c r="I151" s="648"/>
      <c r="J151" s="648"/>
      <c r="K151" s="648"/>
      <c r="L151" s="648"/>
      <c r="M151" s="648"/>
      <c r="N151" s="648"/>
      <c r="O151" s="648"/>
      <c r="P151" s="648"/>
      <c r="Q151" s="648"/>
      <c r="R151" s="648"/>
      <c r="S151" s="648"/>
      <c r="T151" s="648"/>
      <c r="U151" s="648"/>
      <c r="V151" s="648"/>
      <c r="W151" s="648"/>
      <c r="X151" s="648"/>
      <c r="Y151" s="648"/>
      <c r="Z151" s="648"/>
      <c r="AA151" s="648"/>
      <c r="AB151" s="648"/>
      <c r="AC151" s="648"/>
      <c r="AD151" s="648"/>
      <c r="AE151" s="648"/>
      <c r="AF151" s="301"/>
      <c r="AG151" s="301"/>
      <c r="AH151" s="301"/>
      <c r="AI151" s="301"/>
      <c r="AJ151" s="301"/>
      <c r="AK151" s="302"/>
      <c r="AS151" s="116" t="s">
        <v>726</v>
      </c>
      <c r="AT151" s="117">
        <v>1</v>
      </c>
      <c r="AU151" s="116" t="s">
        <v>401</v>
      </c>
      <c r="AV151" s="118">
        <v>260</v>
      </c>
      <c r="AX151" s="116" t="s">
        <v>726</v>
      </c>
      <c r="AY151" s="117">
        <v>1</v>
      </c>
      <c r="AZ151" s="116" t="s">
        <v>401</v>
      </c>
      <c r="BA151" s="118">
        <v>260</v>
      </c>
      <c r="BB151" s="118" t="s">
        <v>907</v>
      </c>
      <c r="BC151" s="118"/>
    </row>
    <row r="152" spans="1:55" ht="13.5" customHeight="1" x14ac:dyDescent="0.2">
      <c r="A152" s="657"/>
      <c r="B152" s="596"/>
      <c r="C152" s="596"/>
      <c r="D152" s="596"/>
      <c r="E152" s="596"/>
      <c r="F152" s="596"/>
      <c r="G152" s="596"/>
      <c r="H152" s="596"/>
      <c r="I152" s="596"/>
      <c r="J152" s="596"/>
      <c r="K152" s="596"/>
      <c r="L152" s="596"/>
      <c r="M152" s="596"/>
      <c r="N152" s="596"/>
      <c r="O152" s="596"/>
      <c r="P152" s="596"/>
      <c r="Q152" s="596"/>
      <c r="R152" s="596"/>
      <c r="S152" s="596"/>
      <c r="T152" s="596"/>
      <c r="U152" s="596"/>
      <c r="V152" s="596"/>
      <c r="W152" s="596"/>
      <c r="X152" s="596"/>
      <c r="Y152" s="596"/>
      <c r="Z152" s="596"/>
      <c r="AA152" s="596"/>
      <c r="AB152" s="596"/>
      <c r="AC152" s="596"/>
      <c r="AD152" s="596"/>
      <c r="AE152" s="596"/>
      <c r="AF152" s="665">
        <v>0</v>
      </c>
      <c r="AG152" s="665"/>
      <c r="AH152" s="665"/>
      <c r="AI152" s="665"/>
      <c r="AJ152" s="665"/>
      <c r="AK152" s="666"/>
      <c r="AS152" s="116" t="s">
        <v>727</v>
      </c>
      <c r="AT152" s="117">
        <v>2</v>
      </c>
      <c r="AU152" s="116" t="s">
        <v>402</v>
      </c>
      <c r="AV152" s="118">
        <v>560</v>
      </c>
      <c r="AX152" s="116" t="s">
        <v>727</v>
      </c>
      <c r="AY152" s="117">
        <v>2</v>
      </c>
      <c r="AZ152" s="116" t="s">
        <v>402</v>
      </c>
      <c r="BA152" s="118">
        <v>560</v>
      </c>
      <c r="BB152" s="118" t="s">
        <v>907</v>
      </c>
      <c r="BC152" s="118"/>
    </row>
    <row r="153" spans="1:55" ht="13.5" customHeight="1" x14ac:dyDescent="0.2">
      <c r="A153" s="289"/>
      <c r="B153" s="290"/>
      <c r="C153" s="290"/>
      <c r="D153" s="290"/>
      <c r="E153" s="290"/>
      <c r="F153" s="290"/>
      <c r="G153" s="290"/>
      <c r="H153" s="290"/>
      <c r="I153" s="290"/>
      <c r="J153" s="290"/>
      <c r="K153" s="290"/>
      <c r="L153" s="290"/>
      <c r="M153" s="290"/>
      <c r="N153" s="290"/>
      <c r="O153" s="290"/>
      <c r="P153" s="290"/>
      <c r="Q153" s="290"/>
      <c r="R153" s="290"/>
      <c r="S153" s="290"/>
      <c r="T153" s="290"/>
      <c r="U153" s="290"/>
      <c r="V153" s="290"/>
      <c r="W153" s="290"/>
      <c r="X153" s="290"/>
      <c r="Y153" s="290"/>
      <c r="Z153" s="290"/>
      <c r="AA153" s="290"/>
      <c r="AB153" s="290"/>
      <c r="AC153" s="290"/>
      <c r="AD153" s="290"/>
      <c r="AE153" s="290"/>
      <c r="AF153" s="362">
        <v>0</v>
      </c>
      <c r="AG153" s="362"/>
      <c r="AH153" s="362"/>
      <c r="AI153" s="362"/>
      <c r="AJ153" s="362"/>
      <c r="AK153" s="363"/>
      <c r="AS153" s="116" t="s">
        <v>728</v>
      </c>
      <c r="AT153" s="117">
        <v>1</v>
      </c>
      <c r="AU153" s="116" t="s">
        <v>403</v>
      </c>
      <c r="AV153" s="118">
        <v>340</v>
      </c>
      <c r="AX153" s="116" t="s">
        <v>728</v>
      </c>
      <c r="AY153" s="117">
        <v>1</v>
      </c>
      <c r="AZ153" s="116" t="s">
        <v>403</v>
      </c>
      <c r="BA153" s="118">
        <v>340</v>
      </c>
      <c r="BB153" s="118" t="s">
        <v>907</v>
      </c>
      <c r="BC153" s="118"/>
    </row>
    <row r="154" spans="1:55" ht="13.5" customHeight="1" x14ac:dyDescent="0.2">
      <c r="A154" s="652"/>
      <c r="B154" s="653"/>
      <c r="C154" s="653"/>
      <c r="D154" s="653"/>
      <c r="E154" s="653"/>
      <c r="F154" s="653"/>
      <c r="G154" s="653"/>
      <c r="H154" s="653"/>
      <c r="I154" s="653"/>
      <c r="J154" s="653"/>
      <c r="K154" s="653"/>
      <c r="L154" s="653"/>
      <c r="M154" s="653"/>
      <c r="N154" s="653"/>
      <c r="O154" s="653"/>
      <c r="P154" s="653"/>
      <c r="Q154" s="653"/>
      <c r="R154" s="653"/>
      <c r="S154" s="653"/>
      <c r="T154" s="653"/>
      <c r="U154" s="653"/>
      <c r="V154" s="653"/>
      <c r="W154" s="653"/>
      <c r="X154" s="653"/>
      <c r="Y154" s="653"/>
      <c r="Z154" s="653"/>
      <c r="AA154" s="653"/>
      <c r="AB154" s="653"/>
      <c r="AC154" s="653"/>
      <c r="AD154" s="653"/>
      <c r="AE154" s="654"/>
      <c r="AF154" s="357">
        <v>0</v>
      </c>
      <c r="AG154" s="358"/>
      <c r="AH154" s="358"/>
      <c r="AI154" s="358"/>
      <c r="AJ154" s="358"/>
      <c r="AK154" s="359"/>
      <c r="AS154" s="116" t="s">
        <v>729</v>
      </c>
      <c r="AT154" s="117">
        <v>2</v>
      </c>
      <c r="AU154" s="116" t="s">
        <v>404</v>
      </c>
      <c r="AV154" s="118">
        <v>520</v>
      </c>
      <c r="AX154" s="116" t="s">
        <v>729</v>
      </c>
      <c r="AY154" s="117">
        <v>2</v>
      </c>
      <c r="AZ154" s="116" t="s">
        <v>404</v>
      </c>
      <c r="BA154" s="118">
        <v>520</v>
      </c>
      <c r="BB154" s="118" t="s">
        <v>907</v>
      </c>
      <c r="BC154" s="118"/>
    </row>
    <row r="155" spans="1:55" ht="13.5" customHeight="1" x14ac:dyDescent="0.2">
      <c r="A155" s="289"/>
      <c r="B155" s="290"/>
      <c r="C155" s="290"/>
      <c r="D155" s="290"/>
      <c r="E155" s="290"/>
      <c r="F155" s="290"/>
      <c r="G155" s="290"/>
      <c r="H155" s="290"/>
      <c r="I155" s="290"/>
      <c r="J155" s="290"/>
      <c r="K155" s="290"/>
      <c r="L155" s="290"/>
      <c r="M155" s="290"/>
      <c r="N155" s="290"/>
      <c r="O155" s="290"/>
      <c r="P155" s="290"/>
      <c r="Q155" s="290"/>
      <c r="R155" s="290"/>
      <c r="S155" s="290"/>
      <c r="T155" s="290"/>
      <c r="U155" s="290"/>
      <c r="V155" s="290"/>
      <c r="W155" s="290"/>
      <c r="X155" s="290"/>
      <c r="Y155" s="290"/>
      <c r="Z155" s="290"/>
      <c r="AA155" s="290"/>
      <c r="AB155" s="290"/>
      <c r="AC155" s="290"/>
      <c r="AD155" s="290"/>
      <c r="AE155" s="290"/>
      <c r="AF155" s="362">
        <v>0</v>
      </c>
      <c r="AG155" s="362"/>
      <c r="AH155" s="362"/>
      <c r="AI155" s="362"/>
      <c r="AJ155" s="362"/>
      <c r="AK155" s="363"/>
      <c r="AS155" s="116" t="s">
        <v>730</v>
      </c>
      <c r="AT155" s="117">
        <v>2</v>
      </c>
      <c r="AU155" s="116" t="s">
        <v>405</v>
      </c>
      <c r="AV155" s="118">
        <v>610</v>
      </c>
      <c r="AX155" s="116" t="s">
        <v>730</v>
      </c>
      <c r="AY155" s="117">
        <v>2</v>
      </c>
      <c r="AZ155" s="116" t="s">
        <v>405</v>
      </c>
      <c r="BA155" s="118">
        <v>610</v>
      </c>
      <c r="BB155" s="118" t="s">
        <v>907</v>
      </c>
      <c r="BC155" s="118"/>
    </row>
    <row r="156" spans="1:55" ht="13.5" customHeight="1" x14ac:dyDescent="0.2">
      <c r="A156" s="289"/>
      <c r="B156" s="290"/>
      <c r="C156" s="290"/>
      <c r="D156" s="290"/>
      <c r="E156" s="290"/>
      <c r="F156" s="290"/>
      <c r="G156" s="290"/>
      <c r="H156" s="290"/>
      <c r="I156" s="290"/>
      <c r="J156" s="290"/>
      <c r="K156" s="290"/>
      <c r="L156" s="290"/>
      <c r="M156" s="290"/>
      <c r="N156" s="290"/>
      <c r="O156" s="290"/>
      <c r="P156" s="290"/>
      <c r="Q156" s="290"/>
      <c r="R156" s="290"/>
      <c r="S156" s="290"/>
      <c r="T156" s="290"/>
      <c r="U156" s="290"/>
      <c r="V156" s="290"/>
      <c r="W156" s="290"/>
      <c r="X156" s="290"/>
      <c r="Y156" s="290"/>
      <c r="Z156" s="290"/>
      <c r="AA156" s="290"/>
      <c r="AB156" s="290"/>
      <c r="AC156" s="290"/>
      <c r="AD156" s="290"/>
      <c r="AE156" s="290"/>
      <c r="AF156" s="362">
        <v>0</v>
      </c>
      <c r="AG156" s="362"/>
      <c r="AH156" s="362"/>
      <c r="AI156" s="362"/>
      <c r="AJ156" s="362"/>
      <c r="AK156" s="363"/>
      <c r="AS156" s="116" t="s">
        <v>731</v>
      </c>
      <c r="AT156" s="117">
        <v>2</v>
      </c>
      <c r="AU156" s="116" t="s">
        <v>406</v>
      </c>
      <c r="AV156" s="118">
        <v>390</v>
      </c>
      <c r="AX156" s="116" t="s">
        <v>731</v>
      </c>
      <c r="AY156" s="117">
        <v>2</v>
      </c>
      <c r="AZ156" s="116" t="s">
        <v>406</v>
      </c>
      <c r="BA156" s="118">
        <v>390</v>
      </c>
      <c r="BB156" s="118" t="s">
        <v>907</v>
      </c>
      <c r="BC156" s="118"/>
    </row>
    <row r="157" spans="1:55" ht="13.5" customHeight="1" x14ac:dyDescent="0.2">
      <c r="A157" s="289"/>
      <c r="B157" s="290"/>
      <c r="C157" s="290"/>
      <c r="D157" s="290"/>
      <c r="E157" s="290"/>
      <c r="F157" s="290"/>
      <c r="G157" s="290"/>
      <c r="H157" s="290"/>
      <c r="I157" s="290"/>
      <c r="J157" s="290"/>
      <c r="K157" s="290"/>
      <c r="L157" s="290"/>
      <c r="M157" s="290"/>
      <c r="N157" s="290"/>
      <c r="O157" s="290"/>
      <c r="P157" s="290"/>
      <c r="Q157" s="290"/>
      <c r="R157" s="290"/>
      <c r="S157" s="290"/>
      <c r="T157" s="290"/>
      <c r="U157" s="290"/>
      <c r="V157" s="290"/>
      <c r="W157" s="290"/>
      <c r="X157" s="290"/>
      <c r="Y157" s="290"/>
      <c r="Z157" s="290"/>
      <c r="AA157" s="290"/>
      <c r="AB157" s="290"/>
      <c r="AC157" s="290"/>
      <c r="AD157" s="290"/>
      <c r="AE157" s="290"/>
      <c r="AF157" s="362">
        <v>0</v>
      </c>
      <c r="AG157" s="362"/>
      <c r="AH157" s="362"/>
      <c r="AI157" s="362"/>
      <c r="AJ157" s="362"/>
      <c r="AK157" s="363"/>
      <c r="AS157" s="116" t="s">
        <v>732</v>
      </c>
      <c r="AT157" s="117">
        <v>2</v>
      </c>
      <c r="AU157" s="116" t="s">
        <v>407</v>
      </c>
      <c r="AV157" s="118">
        <v>460</v>
      </c>
      <c r="AX157" s="116" t="s">
        <v>732</v>
      </c>
      <c r="AY157" s="117">
        <v>2</v>
      </c>
      <c r="AZ157" s="116" t="s">
        <v>407</v>
      </c>
      <c r="BA157" s="118">
        <v>460</v>
      </c>
      <c r="BB157" s="118" t="s">
        <v>907</v>
      </c>
      <c r="BC157" s="118"/>
    </row>
    <row r="158" spans="1:55" ht="13.5" customHeight="1" thickBot="1" x14ac:dyDescent="0.25">
      <c r="A158" s="620" t="s">
        <v>13</v>
      </c>
      <c r="B158" s="621"/>
      <c r="C158" s="621"/>
      <c r="D158" s="621"/>
      <c r="E158" s="621"/>
      <c r="F158" s="621"/>
      <c r="G158" s="621"/>
      <c r="H158" s="621"/>
      <c r="I158" s="621"/>
      <c r="J158" s="621"/>
      <c r="K158" s="621"/>
      <c r="L158" s="621"/>
      <c r="M158" s="621"/>
      <c r="N158" s="621"/>
      <c r="O158" s="621"/>
      <c r="P158" s="621"/>
      <c r="Q158" s="621"/>
      <c r="R158" s="621"/>
      <c r="S158" s="621"/>
      <c r="T158" s="621"/>
      <c r="U158" s="621"/>
      <c r="V158" s="621"/>
      <c r="W158" s="621"/>
      <c r="X158" s="621"/>
      <c r="Y158" s="621"/>
      <c r="Z158" s="621"/>
      <c r="AA158" s="621"/>
      <c r="AB158" s="621"/>
      <c r="AC158" s="621"/>
      <c r="AD158" s="621"/>
      <c r="AE158" s="622"/>
      <c r="AF158" s="350" t="str">
        <f>IF(SUM(AF152:AK157)&lt;30,"faltan horas",SUM(AF152:AK157))</f>
        <v>faltan horas</v>
      </c>
      <c r="AG158" s="351"/>
      <c r="AH158" s="351"/>
      <c r="AI158" s="351"/>
      <c r="AJ158" s="351"/>
      <c r="AK158" s="352"/>
      <c r="AS158" s="116" t="s">
        <v>733</v>
      </c>
      <c r="AT158" s="117">
        <v>2</v>
      </c>
      <c r="AU158" s="116" t="s">
        <v>408</v>
      </c>
      <c r="AV158" s="118">
        <v>570</v>
      </c>
      <c r="AX158" s="116" t="s">
        <v>733</v>
      </c>
      <c r="AY158" s="117">
        <v>2</v>
      </c>
      <c r="AZ158" s="116" t="s">
        <v>408</v>
      </c>
      <c r="BA158" s="118">
        <v>570</v>
      </c>
      <c r="BB158" s="118" t="s">
        <v>907</v>
      </c>
      <c r="BC158" s="118"/>
    </row>
    <row r="159" spans="1:55" x14ac:dyDescent="0.2">
      <c r="A159" s="62"/>
      <c r="B159" s="62"/>
      <c r="C159" s="62"/>
      <c r="D159" s="62"/>
      <c r="E159" s="62"/>
      <c r="F159" s="62"/>
      <c r="G159" s="62"/>
      <c r="H159" s="62"/>
      <c r="I159" s="62"/>
      <c r="J159" s="62"/>
      <c r="K159" s="62"/>
      <c r="L159" s="62"/>
      <c r="M159" s="62"/>
      <c r="N159" s="62"/>
      <c r="O159" s="62"/>
      <c r="P159" s="62"/>
      <c r="Q159" s="62"/>
      <c r="R159" s="62"/>
      <c r="S159" s="62"/>
      <c r="T159" s="62"/>
      <c r="U159" s="62"/>
      <c r="V159" s="62"/>
      <c r="W159" s="62"/>
      <c r="X159" s="62"/>
      <c r="Y159" s="62"/>
      <c r="Z159" s="62"/>
      <c r="AA159" s="62"/>
      <c r="AB159" s="62"/>
      <c r="AC159" s="62"/>
      <c r="AD159" s="62"/>
      <c r="AE159" s="62"/>
      <c r="AF159" s="63"/>
      <c r="AG159" s="63"/>
      <c r="AH159" s="63"/>
      <c r="AI159" s="63"/>
      <c r="AJ159" s="63"/>
      <c r="AK159" s="63"/>
      <c r="AS159" s="116" t="s">
        <v>734</v>
      </c>
      <c r="AT159" s="117">
        <v>2</v>
      </c>
      <c r="AU159" s="116" t="s">
        <v>409</v>
      </c>
      <c r="AV159" s="118">
        <v>430</v>
      </c>
      <c r="AX159" s="116" t="s">
        <v>734</v>
      </c>
      <c r="AY159" s="117">
        <v>2</v>
      </c>
      <c r="AZ159" s="116" t="s">
        <v>409</v>
      </c>
      <c r="BA159" s="118">
        <v>430</v>
      </c>
      <c r="BB159" s="118" t="s">
        <v>907</v>
      </c>
      <c r="BC159" s="118"/>
    </row>
    <row r="160" spans="1:55" x14ac:dyDescent="0.2">
      <c r="A160" s="62"/>
      <c r="B160" s="62"/>
      <c r="C160" s="62"/>
      <c r="D160" s="62"/>
      <c r="E160" s="62"/>
      <c r="F160" s="62"/>
      <c r="G160" s="62"/>
      <c r="H160" s="62"/>
      <c r="I160" s="62"/>
      <c r="J160" s="62"/>
      <c r="K160" s="62"/>
      <c r="L160" s="62"/>
      <c r="M160" s="62"/>
      <c r="N160" s="62"/>
      <c r="O160" s="62"/>
      <c r="P160" s="62"/>
      <c r="Q160" s="62"/>
      <c r="R160" s="62"/>
      <c r="S160" s="62"/>
      <c r="T160" s="62"/>
      <c r="U160" s="62"/>
      <c r="V160" s="62"/>
      <c r="W160" s="62"/>
      <c r="X160" s="62"/>
      <c r="Y160" s="62"/>
      <c r="Z160" s="62"/>
      <c r="AA160" s="62"/>
      <c r="AB160" s="62"/>
      <c r="AC160" s="62"/>
      <c r="AD160" s="62"/>
      <c r="AE160" s="62"/>
      <c r="AF160" s="63"/>
      <c r="AG160" s="63"/>
      <c r="AH160" s="63"/>
      <c r="AI160" s="63"/>
      <c r="AJ160" s="63"/>
      <c r="AK160" s="63"/>
      <c r="AS160" s="116" t="s">
        <v>735</v>
      </c>
      <c r="AT160" s="117">
        <v>1</v>
      </c>
      <c r="AU160" s="116" t="s">
        <v>410</v>
      </c>
      <c r="AV160" s="118">
        <v>370</v>
      </c>
      <c r="AX160" s="116" t="s">
        <v>735</v>
      </c>
      <c r="AY160" s="117">
        <v>1</v>
      </c>
      <c r="AZ160" s="116" t="s">
        <v>410</v>
      </c>
      <c r="BA160" s="118">
        <v>370</v>
      </c>
      <c r="BB160" s="118" t="s">
        <v>907</v>
      </c>
      <c r="BC160" s="118"/>
    </row>
    <row r="161" spans="1:55" x14ac:dyDescent="0.2">
      <c r="A161" s="62"/>
      <c r="B161" s="62"/>
      <c r="C161" s="62"/>
      <c r="D161" s="62"/>
      <c r="E161" s="62"/>
      <c r="F161" s="62"/>
      <c r="G161" s="62"/>
      <c r="H161" s="62"/>
      <c r="I161" s="62"/>
      <c r="J161" s="62"/>
      <c r="K161" s="62"/>
      <c r="L161" s="62"/>
      <c r="M161" s="62"/>
      <c r="N161" s="62"/>
      <c r="O161" s="62"/>
      <c r="P161" s="62"/>
      <c r="Q161" s="62"/>
      <c r="R161" s="62"/>
      <c r="S161" s="62"/>
      <c r="T161" s="62"/>
      <c r="U161" s="62"/>
      <c r="V161" s="62"/>
      <c r="W161" s="62"/>
      <c r="X161" s="62"/>
      <c r="Y161" s="62"/>
      <c r="Z161" s="62"/>
      <c r="AA161" s="62"/>
      <c r="AB161" s="62"/>
      <c r="AC161" s="62"/>
      <c r="AD161" s="62"/>
      <c r="AE161" s="62"/>
      <c r="AF161" s="63"/>
      <c r="AG161" s="63"/>
      <c r="AH161" s="63"/>
      <c r="AI161" s="63"/>
      <c r="AJ161" s="63"/>
      <c r="AK161" s="63"/>
      <c r="AS161" s="116" t="s">
        <v>736</v>
      </c>
      <c r="AT161" s="117">
        <v>2</v>
      </c>
      <c r="AU161" s="116" t="s">
        <v>411</v>
      </c>
      <c r="AV161" s="118">
        <v>730</v>
      </c>
      <c r="AX161" s="116" t="s">
        <v>736</v>
      </c>
      <c r="AY161" s="117">
        <v>2</v>
      </c>
      <c r="AZ161" s="116" t="s">
        <v>411</v>
      </c>
      <c r="BA161" s="118">
        <v>730</v>
      </c>
      <c r="BB161" s="118" t="s">
        <v>907</v>
      </c>
      <c r="BC161" s="118"/>
    </row>
    <row r="162" spans="1:55" ht="4.1500000000000004" customHeight="1" x14ac:dyDescent="0.2">
      <c r="A162" s="62"/>
      <c r="B162" s="62"/>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c r="AA162" s="62"/>
      <c r="AB162" s="62"/>
      <c r="AC162" s="62"/>
      <c r="AD162" s="62"/>
      <c r="AE162" s="62"/>
      <c r="AF162" s="63"/>
      <c r="AG162" s="63"/>
      <c r="AH162" s="63"/>
      <c r="AI162" s="63"/>
      <c r="AJ162" s="63"/>
      <c r="AK162" s="63"/>
      <c r="AS162" s="116" t="s">
        <v>737</v>
      </c>
      <c r="AT162" s="117">
        <v>2</v>
      </c>
      <c r="AU162" s="116" t="s">
        <v>412</v>
      </c>
      <c r="AV162" s="118">
        <v>530</v>
      </c>
      <c r="AX162" s="116" t="s">
        <v>737</v>
      </c>
      <c r="AY162" s="117">
        <v>2</v>
      </c>
      <c r="AZ162" s="116" t="s">
        <v>412</v>
      </c>
      <c r="BA162" s="118">
        <v>530</v>
      </c>
      <c r="BB162" s="118" t="s">
        <v>907</v>
      </c>
      <c r="BC162" s="118"/>
    </row>
    <row r="163" spans="1:55" ht="3" customHeight="1" x14ac:dyDescent="0.2">
      <c r="A163" s="62"/>
      <c r="B163" s="62"/>
      <c r="C163" s="62"/>
      <c r="D163" s="62"/>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3"/>
      <c r="AG163" s="63"/>
      <c r="AH163" s="63"/>
      <c r="AI163" s="63"/>
      <c r="AJ163" s="63"/>
      <c r="AK163" s="63"/>
      <c r="AS163" s="116" t="s">
        <v>738</v>
      </c>
      <c r="AT163" s="117">
        <v>2</v>
      </c>
      <c r="AU163" s="116" t="s">
        <v>413</v>
      </c>
      <c r="AV163" s="118">
        <v>480</v>
      </c>
      <c r="AX163" s="116" t="s">
        <v>738</v>
      </c>
      <c r="AY163" s="117">
        <v>2</v>
      </c>
      <c r="AZ163" s="116" t="s">
        <v>413</v>
      </c>
      <c r="BA163" s="118">
        <v>480</v>
      </c>
      <c r="BB163" s="118" t="s">
        <v>907</v>
      </c>
      <c r="BC163" s="118"/>
    </row>
    <row r="164" spans="1:55" ht="4.1500000000000004" hidden="1" customHeight="1" x14ac:dyDescent="0.2">
      <c r="A164" s="62"/>
      <c r="B164" s="62"/>
      <c r="C164" s="62"/>
      <c r="D164" s="62"/>
      <c r="E164" s="62"/>
      <c r="F164" s="62"/>
      <c r="G164" s="62"/>
      <c r="H164" s="62"/>
      <c r="I164" s="62"/>
      <c r="J164" s="62"/>
      <c r="K164" s="62"/>
      <c r="L164" s="62"/>
      <c r="M164" s="62"/>
      <c r="N164" s="62"/>
      <c r="O164" s="62"/>
      <c r="P164" s="62"/>
      <c r="Q164" s="62"/>
      <c r="R164" s="62"/>
      <c r="S164" s="62"/>
      <c r="T164" s="62"/>
      <c r="U164" s="62"/>
      <c r="V164" s="62"/>
      <c r="W164" s="62"/>
      <c r="X164" s="62"/>
      <c r="Y164" s="62"/>
      <c r="Z164" s="62"/>
      <c r="AA164" s="62"/>
      <c r="AB164" s="62"/>
      <c r="AC164" s="62"/>
      <c r="AD164" s="62"/>
      <c r="AE164" s="62"/>
      <c r="AF164" s="63"/>
      <c r="AG164" s="63"/>
      <c r="AH164" s="63"/>
      <c r="AI164" s="63"/>
      <c r="AJ164" s="63"/>
      <c r="AK164" s="63"/>
      <c r="AS164" s="116" t="s">
        <v>739</v>
      </c>
      <c r="AT164" s="117">
        <v>2</v>
      </c>
      <c r="AU164" s="116" t="s">
        <v>414</v>
      </c>
      <c r="AV164" s="118">
        <v>510</v>
      </c>
      <c r="AX164" s="116" t="s">
        <v>739</v>
      </c>
      <c r="AY164" s="117">
        <v>2</v>
      </c>
      <c r="AZ164" s="116" t="s">
        <v>414</v>
      </c>
      <c r="BA164" s="118">
        <v>510</v>
      </c>
      <c r="BB164" s="118"/>
      <c r="BC164" s="118"/>
    </row>
    <row r="165" spans="1:55" ht="4.1500000000000004" hidden="1" customHeight="1" x14ac:dyDescent="0.2">
      <c r="A165" s="62"/>
      <c r="B165" s="62"/>
      <c r="C165" s="62"/>
      <c r="D165" s="62"/>
      <c r="E165" s="62"/>
      <c r="F165" s="62"/>
      <c r="G165" s="62"/>
      <c r="H165" s="62"/>
      <c r="I165" s="62"/>
      <c r="J165" s="62"/>
      <c r="K165" s="62"/>
      <c r="L165" s="62"/>
      <c r="M165" s="62"/>
      <c r="N165" s="62"/>
      <c r="O165" s="62"/>
      <c r="P165" s="62"/>
      <c r="Q165" s="62"/>
      <c r="R165" s="62"/>
      <c r="S165" s="62"/>
      <c r="T165" s="62"/>
      <c r="U165" s="62"/>
      <c r="V165" s="62"/>
      <c r="W165" s="62"/>
      <c r="X165" s="62"/>
      <c r="Y165" s="62"/>
      <c r="Z165" s="62"/>
      <c r="AA165" s="62"/>
      <c r="AB165" s="62"/>
      <c r="AC165" s="62"/>
      <c r="AD165" s="62"/>
      <c r="AE165" s="62"/>
      <c r="AF165" s="63"/>
      <c r="AG165" s="63"/>
      <c r="AH165" s="63"/>
      <c r="AI165" s="63"/>
      <c r="AJ165" s="63"/>
      <c r="AK165" s="63"/>
      <c r="AS165" s="116" t="s">
        <v>740</v>
      </c>
      <c r="AT165" s="117">
        <v>2</v>
      </c>
      <c r="AU165" s="116" t="s">
        <v>415</v>
      </c>
      <c r="AV165" s="118">
        <v>540</v>
      </c>
      <c r="AX165" s="116" t="s">
        <v>740</v>
      </c>
      <c r="AY165" s="117">
        <v>2</v>
      </c>
      <c r="AZ165" s="116" t="s">
        <v>415</v>
      </c>
      <c r="BA165" s="118">
        <v>540</v>
      </c>
      <c r="BB165" s="118"/>
      <c r="BC165" s="118"/>
    </row>
    <row r="166" spans="1:55" ht="4.1500000000000004" hidden="1" customHeight="1" x14ac:dyDescent="0.2">
      <c r="A166" s="62"/>
      <c r="B166" s="62"/>
      <c r="C166" s="62"/>
      <c r="D166" s="62"/>
      <c r="E166" s="62"/>
      <c r="F166" s="62"/>
      <c r="G166" s="62"/>
      <c r="H166" s="62"/>
      <c r="I166" s="62"/>
      <c r="J166" s="62"/>
      <c r="K166" s="62"/>
      <c r="L166" s="62"/>
      <c r="M166" s="62"/>
      <c r="N166" s="62"/>
      <c r="O166" s="62"/>
      <c r="P166" s="62"/>
      <c r="Q166" s="62"/>
      <c r="R166" s="62"/>
      <c r="S166" s="62"/>
      <c r="T166" s="62"/>
      <c r="U166" s="62"/>
      <c r="V166" s="62"/>
      <c r="W166" s="62"/>
      <c r="X166" s="62"/>
      <c r="Y166" s="62"/>
      <c r="Z166" s="62"/>
      <c r="AA166" s="62"/>
      <c r="AB166" s="62"/>
      <c r="AC166" s="62"/>
      <c r="AD166" s="62"/>
      <c r="AE166" s="62"/>
      <c r="AF166" s="63"/>
      <c r="AG166" s="63"/>
      <c r="AH166" s="63"/>
      <c r="AI166" s="63"/>
      <c r="AJ166" s="63"/>
      <c r="AK166" s="63"/>
      <c r="AS166" s="116" t="s">
        <v>741</v>
      </c>
      <c r="AT166" s="117">
        <v>1</v>
      </c>
      <c r="AU166" s="116" t="s">
        <v>416</v>
      </c>
      <c r="AV166" s="118">
        <v>290</v>
      </c>
      <c r="AX166" s="116" t="s">
        <v>741</v>
      </c>
      <c r="AY166" s="117">
        <v>1</v>
      </c>
      <c r="AZ166" s="116" t="s">
        <v>416</v>
      </c>
      <c r="BA166" s="118">
        <v>290</v>
      </c>
      <c r="BB166" s="118"/>
      <c r="BC166" s="118"/>
    </row>
    <row r="167" spans="1:55" ht="4.1500000000000004" hidden="1" customHeight="1" x14ac:dyDescent="0.2">
      <c r="A167" s="62"/>
      <c r="B167" s="62"/>
      <c r="C167" s="62"/>
      <c r="D167" s="62"/>
      <c r="E167" s="62"/>
      <c r="F167" s="62"/>
      <c r="G167" s="62"/>
      <c r="H167" s="62"/>
      <c r="I167" s="62"/>
      <c r="J167" s="62"/>
      <c r="K167" s="62"/>
      <c r="L167" s="62"/>
      <c r="M167" s="62"/>
      <c r="N167" s="62"/>
      <c r="O167" s="62"/>
      <c r="P167" s="62"/>
      <c r="Q167" s="62"/>
      <c r="R167" s="62"/>
      <c r="S167" s="62"/>
      <c r="T167" s="62"/>
      <c r="U167" s="62"/>
      <c r="V167" s="62"/>
      <c r="W167" s="62"/>
      <c r="X167" s="62"/>
      <c r="Y167" s="62"/>
      <c r="Z167" s="62"/>
      <c r="AA167" s="62"/>
      <c r="AB167" s="62"/>
      <c r="AC167" s="62"/>
      <c r="AD167" s="62"/>
      <c r="AE167" s="62"/>
      <c r="AF167" s="63"/>
      <c r="AG167" s="63"/>
      <c r="AH167" s="63"/>
      <c r="AI167" s="63"/>
      <c r="AJ167" s="63"/>
      <c r="AK167" s="63"/>
      <c r="AS167" s="116" t="s">
        <v>742</v>
      </c>
      <c r="AT167" s="117">
        <v>2</v>
      </c>
      <c r="AU167" s="116" t="s">
        <v>417</v>
      </c>
      <c r="AV167" s="118">
        <v>490</v>
      </c>
      <c r="AX167" s="116" t="s">
        <v>742</v>
      </c>
      <c r="AY167" s="117">
        <v>2</v>
      </c>
      <c r="AZ167" s="116" t="s">
        <v>417</v>
      </c>
      <c r="BA167" s="118">
        <v>490</v>
      </c>
      <c r="BB167" s="118"/>
      <c r="BC167" s="118"/>
    </row>
    <row r="168" spans="1:55" ht="4.1500000000000004" hidden="1" customHeight="1" x14ac:dyDescent="0.2">
      <c r="A168" s="62"/>
      <c r="B168" s="62"/>
      <c r="C168" s="62"/>
      <c r="D168" s="62"/>
      <c r="E168" s="62"/>
      <c r="F168" s="62"/>
      <c r="G168" s="62"/>
      <c r="H168" s="62"/>
      <c r="I168" s="62"/>
      <c r="J168" s="62"/>
      <c r="K168" s="62"/>
      <c r="L168" s="62"/>
      <c r="M168" s="62"/>
      <c r="N168" s="62"/>
      <c r="O168" s="62"/>
      <c r="P168" s="62"/>
      <c r="Q168" s="62"/>
      <c r="R168" s="62"/>
      <c r="S168" s="62"/>
      <c r="T168" s="62"/>
      <c r="U168" s="62"/>
      <c r="V168" s="62"/>
      <c r="W168" s="62"/>
      <c r="X168" s="62"/>
      <c r="Y168" s="62"/>
      <c r="Z168" s="62"/>
      <c r="AA168" s="62"/>
      <c r="AB168" s="62"/>
      <c r="AC168" s="62"/>
      <c r="AD168" s="62"/>
      <c r="AE168" s="62"/>
      <c r="AF168" s="63"/>
      <c r="AG168" s="63"/>
      <c r="AH168" s="63"/>
      <c r="AI168" s="63"/>
      <c r="AJ168" s="63"/>
      <c r="AK168" s="63"/>
      <c r="AS168" s="116" t="s">
        <v>743</v>
      </c>
      <c r="AT168" s="117">
        <v>2</v>
      </c>
      <c r="AU168" s="116" t="s">
        <v>418</v>
      </c>
      <c r="AV168" s="118">
        <v>560</v>
      </c>
      <c r="AX168" s="116" t="s">
        <v>743</v>
      </c>
      <c r="AY168" s="117">
        <v>2</v>
      </c>
      <c r="AZ168" s="116" t="s">
        <v>418</v>
      </c>
      <c r="BA168" s="118">
        <v>560</v>
      </c>
      <c r="BB168" s="118"/>
      <c r="BC168" s="118"/>
    </row>
    <row r="169" spans="1:55" ht="3" hidden="1" customHeight="1" x14ac:dyDescent="0.2">
      <c r="A169" s="62"/>
      <c r="B169" s="62"/>
      <c r="C169" s="62"/>
      <c r="D169" s="62"/>
      <c r="E169" s="62"/>
      <c r="F169" s="62"/>
      <c r="G169" s="62"/>
      <c r="H169" s="62"/>
      <c r="I169" s="62"/>
      <c r="J169" s="62"/>
      <c r="K169" s="62"/>
      <c r="L169" s="62"/>
      <c r="M169" s="62"/>
      <c r="N169" s="62"/>
      <c r="O169" s="62"/>
      <c r="P169" s="62"/>
      <c r="Q169" s="62"/>
      <c r="R169" s="62"/>
      <c r="S169" s="62"/>
      <c r="T169" s="62"/>
      <c r="U169" s="62"/>
      <c r="V169" s="62"/>
      <c r="W169" s="62"/>
      <c r="X169" s="62"/>
      <c r="Y169" s="62"/>
      <c r="Z169" s="62"/>
      <c r="AA169" s="62"/>
      <c r="AB169" s="62"/>
      <c r="AC169" s="62"/>
      <c r="AD169" s="62"/>
      <c r="AE169" s="62"/>
      <c r="AF169" s="63"/>
      <c r="AG169" s="63"/>
      <c r="AH169" s="63"/>
      <c r="AI169" s="63"/>
      <c r="AJ169" s="63"/>
      <c r="AK169" s="63"/>
      <c r="AS169" s="116" t="s">
        <v>744</v>
      </c>
      <c r="AT169" s="117">
        <v>2</v>
      </c>
      <c r="AU169" s="116" t="s">
        <v>419</v>
      </c>
      <c r="AV169" s="118">
        <v>560</v>
      </c>
      <c r="AX169" s="116" t="s">
        <v>744</v>
      </c>
      <c r="AY169" s="117">
        <v>2</v>
      </c>
      <c r="AZ169" s="116" t="s">
        <v>419</v>
      </c>
      <c r="BA169" s="118">
        <v>560</v>
      </c>
      <c r="BB169" s="118"/>
      <c r="BC169" s="118"/>
    </row>
    <row r="170" spans="1:55" ht="3" hidden="1" customHeight="1" x14ac:dyDescent="0.2">
      <c r="A170" s="62"/>
      <c r="B170" s="62"/>
      <c r="C170" s="62"/>
      <c r="D170" s="62"/>
      <c r="E170" s="62"/>
      <c r="F170" s="62"/>
      <c r="G170" s="62"/>
      <c r="H170" s="62"/>
      <c r="I170" s="62"/>
      <c r="J170" s="62"/>
      <c r="K170" s="62"/>
      <c r="L170" s="62"/>
      <c r="M170" s="62"/>
      <c r="N170" s="62"/>
      <c r="O170" s="62"/>
      <c r="P170" s="62"/>
      <c r="Q170" s="62"/>
      <c r="R170" s="62"/>
      <c r="S170" s="62"/>
      <c r="T170" s="62"/>
      <c r="U170" s="62"/>
      <c r="V170" s="62"/>
      <c r="W170" s="62"/>
      <c r="X170" s="62"/>
      <c r="Y170" s="62"/>
      <c r="Z170" s="62"/>
      <c r="AA170" s="62"/>
      <c r="AB170" s="62"/>
      <c r="AC170" s="62"/>
      <c r="AD170" s="62"/>
      <c r="AE170" s="62"/>
      <c r="AF170" s="63"/>
      <c r="AG170" s="63"/>
      <c r="AH170" s="63"/>
      <c r="AI170" s="63"/>
      <c r="AJ170" s="63"/>
      <c r="AK170" s="63"/>
      <c r="AS170" s="116" t="s">
        <v>745</v>
      </c>
      <c r="AT170" s="117">
        <v>2</v>
      </c>
      <c r="AU170" s="116" t="s">
        <v>420</v>
      </c>
      <c r="AV170" s="118">
        <v>470</v>
      </c>
      <c r="AX170" s="116" t="s">
        <v>745</v>
      </c>
      <c r="AY170" s="117">
        <v>2</v>
      </c>
      <c r="AZ170" s="116" t="s">
        <v>420</v>
      </c>
      <c r="BA170" s="118">
        <v>470</v>
      </c>
      <c r="BB170" s="118"/>
      <c r="BC170" s="118"/>
    </row>
    <row r="171" spans="1:55" ht="3" hidden="1" customHeight="1" x14ac:dyDescent="0.2">
      <c r="A171" s="62"/>
      <c r="B171" s="62"/>
      <c r="C171" s="62"/>
      <c r="D171" s="62"/>
      <c r="E171" s="62"/>
      <c r="F171" s="62"/>
      <c r="G171" s="62"/>
      <c r="H171" s="62"/>
      <c r="I171" s="62"/>
      <c r="J171" s="62"/>
      <c r="K171" s="62"/>
      <c r="L171" s="62"/>
      <c r="M171" s="62"/>
      <c r="N171" s="62"/>
      <c r="O171" s="62"/>
      <c r="P171" s="62"/>
      <c r="Q171" s="62"/>
      <c r="R171" s="62"/>
      <c r="S171" s="62"/>
      <c r="T171" s="62"/>
      <c r="U171" s="62"/>
      <c r="V171" s="62"/>
      <c r="W171" s="62"/>
      <c r="X171" s="62"/>
      <c r="Y171" s="62"/>
      <c r="Z171" s="62"/>
      <c r="AA171" s="62"/>
      <c r="AB171" s="62"/>
      <c r="AC171" s="62"/>
      <c r="AD171" s="62"/>
      <c r="AE171" s="62"/>
      <c r="AF171" s="63"/>
      <c r="AG171" s="63"/>
      <c r="AH171" s="63"/>
      <c r="AI171" s="63"/>
      <c r="AJ171" s="63"/>
      <c r="AK171" s="63"/>
      <c r="AS171" s="116" t="s">
        <v>746</v>
      </c>
      <c r="AT171" s="117">
        <v>1</v>
      </c>
      <c r="AU171" s="116" t="s">
        <v>421</v>
      </c>
      <c r="AV171" s="118">
        <v>320</v>
      </c>
      <c r="AX171" s="116" t="s">
        <v>746</v>
      </c>
      <c r="AY171" s="117">
        <v>1</v>
      </c>
      <c r="AZ171" s="116" t="s">
        <v>421</v>
      </c>
      <c r="BA171" s="118">
        <v>320</v>
      </c>
      <c r="BB171" s="118"/>
      <c r="BC171" s="118"/>
    </row>
    <row r="172" spans="1:55" ht="3" customHeight="1" x14ac:dyDescent="0.2">
      <c r="A172" s="62"/>
      <c r="B172" s="62"/>
      <c r="C172" s="62"/>
      <c r="D172" s="62"/>
      <c r="E172" s="62"/>
      <c r="F172" s="62"/>
      <c r="G172" s="62"/>
      <c r="H172" s="62"/>
      <c r="I172" s="62"/>
      <c r="J172" s="62"/>
      <c r="K172" s="62"/>
      <c r="L172" s="62"/>
      <c r="M172" s="62"/>
      <c r="N172" s="62"/>
      <c r="O172" s="62"/>
      <c r="P172" s="62"/>
      <c r="Q172" s="62"/>
      <c r="R172" s="62"/>
      <c r="S172" s="62"/>
      <c r="T172" s="62"/>
      <c r="U172" s="62"/>
      <c r="V172" s="62"/>
      <c r="W172" s="62"/>
      <c r="X172" s="62"/>
      <c r="Y172" s="62"/>
      <c r="Z172" s="62"/>
      <c r="AA172" s="62"/>
      <c r="AB172" s="62"/>
      <c r="AC172" s="62"/>
      <c r="AD172" s="62"/>
      <c r="AE172" s="62"/>
      <c r="AF172" s="63"/>
      <c r="AG172" s="63"/>
      <c r="AH172" s="63"/>
      <c r="AI172" s="63"/>
      <c r="AJ172" s="63"/>
      <c r="AK172" s="63"/>
      <c r="AS172" s="116" t="s">
        <v>747</v>
      </c>
      <c r="AT172" s="117">
        <v>2</v>
      </c>
      <c r="AU172" s="116" t="s">
        <v>422</v>
      </c>
      <c r="AV172" s="118">
        <v>540</v>
      </c>
      <c r="AX172" s="116" t="s">
        <v>747</v>
      </c>
      <c r="AY172" s="117">
        <v>2</v>
      </c>
      <c r="AZ172" s="116" t="s">
        <v>422</v>
      </c>
      <c r="BA172" s="118">
        <v>540</v>
      </c>
      <c r="BB172" s="118" t="s">
        <v>907</v>
      </c>
      <c r="BC172" s="118"/>
    </row>
    <row r="173" spans="1:55" ht="15.6" customHeight="1" x14ac:dyDescent="0.2">
      <c r="A173" s="569" t="s">
        <v>919</v>
      </c>
      <c r="B173" s="569"/>
      <c r="C173" s="569"/>
      <c r="D173" s="569"/>
      <c r="E173" s="569"/>
      <c r="F173" s="569"/>
      <c r="G173" s="569"/>
      <c r="H173" s="569"/>
      <c r="I173" s="569"/>
      <c r="J173" s="569"/>
      <c r="K173" s="569"/>
      <c r="L173" s="569"/>
      <c r="M173" s="569"/>
      <c r="N173" s="569"/>
      <c r="O173" s="569"/>
      <c r="P173" s="569"/>
      <c r="Q173" s="569"/>
      <c r="R173" s="569"/>
      <c r="S173" s="569"/>
      <c r="T173" s="569"/>
      <c r="U173" s="569"/>
      <c r="V173" s="569"/>
      <c r="W173" s="569"/>
      <c r="X173" s="569"/>
      <c r="Y173" s="569"/>
      <c r="Z173" s="569"/>
      <c r="AA173" s="569"/>
      <c r="AB173" s="569"/>
      <c r="AC173" s="569"/>
      <c r="AD173" s="569"/>
      <c r="AE173" s="569"/>
      <c r="AF173" s="569"/>
      <c r="AG173" s="569"/>
      <c r="AH173" s="569"/>
      <c r="AI173" s="569"/>
      <c r="AJ173" s="569"/>
      <c r="AK173" s="569"/>
      <c r="AS173" s="116" t="s">
        <v>748</v>
      </c>
      <c r="AT173" s="117">
        <v>2</v>
      </c>
      <c r="AU173" s="116" t="s">
        <v>423</v>
      </c>
      <c r="AV173" s="118">
        <v>510</v>
      </c>
      <c r="AX173" s="116" t="s">
        <v>748</v>
      </c>
      <c r="AY173" s="117">
        <v>2</v>
      </c>
      <c r="AZ173" s="116" t="s">
        <v>423</v>
      </c>
      <c r="BA173" s="118">
        <v>510</v>
      </c>
      <c r="BB173" s="118" t="s">
        <v>907</v>
      </c>
      <c r="BC173" s="118"/>
    </row>
    <row r="174" spans="1:55" ht="16.149999999999999" customHeight="1" thickBot="1" x14ac:dyDescent="0.25">
      <c r="A174" s="123" t="s">
        <v>241</v>
      </c>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c r="AG174" s="39"/>
      <c r="AH174" s="39"/>
      <c r="AI174" s="39"/>
      <c r="AJ174" s="39"/>
      <c r="AK174" s="39"/>
      <c r="AS174" s="116" t="s">
        <v>749</v>
      </c>
      <c r="AT174" s="117">
        <v>2</v>
      </c>
      <c r="AU174" s="116" t="s">
        <v>424</v>
      </c>
      <c r="AV174" s="118">
        <v>480</v>
      </c>
      <c r="AX174" s="116" t="s">
        <v>749</v>
      </c>
      <c r="AY174" s="117">
        <v>2</v>
      </c>
      <c r="AZ174" s="116" t="s">
        <v>424</v>
      </c>
      <c r="BA174" s="118">
        <v>480</v>
      </c>
      <c r="BB174" s="118" t="s">
        <v>907</v>
      </c>
      <c r="BC174" s="118"/>
    </row>
    <row r="175" spans="1:55" x14ac:dyDescent="0.2">
      <c r="A175" s="645" t="s">
        <v>135</v>
      </c>
      <c r="B175" s="646"/>
      <c r="C175" s="646"/>
      <c r="D175" s="646"/>
      <c r="E175" s="646"/>
      <c r="F175" s="646"/>
      <c r="G175" s="646"/>
      <c r="H175" s="646"/>
      <c r="I175" s="646"/>
      <c r="J175" s="646"/>
      <c r="K175" s="646"/>
      <c r="L175" s="646"/>
      <c r="M175" s="646"/>
      <c r="N175" s="646"/>
      <c r="O175" s="646"/>
      <c r="P175" s="646"/>
      <c r="Q175" s="646"/>
      <c r="R175" s="646"/>
      <c r="S175" s="646"/>
      <c r="T175" s="646"/>
      <c r="U175" s="646"/>
      <c r="V175" s="646"/>
      <c r="W175" s="646"/>
      <c r="X175" s="646"/>
      <c r="Y175" s="646"/>
      <c r="Z175" s="646"/>
      <c r="AA175" s="646"/>
      <c r="AB175" s="646"/>
      <c r="AC175" s="646"/>
      <c r="AD175" s="646"/>
      <c r="AE175" s="646"/>
      <c r="AF175" s="299" t="s">
        <v>34</v>
      </c>
      <c r="AG175" s="299"/>
      <c r="AH175" s="299"/>
      <c r="AI175" s="299"/>
      <c r="AJ175" s="299"/>
      <c r="AK175" s="300"/>
      <c r="AS175" s="116" t="s">
        <v>750</v>
      </c>
      <c r="AT175" s="117">
        <v>2</v>
      </c>
      <c r="AU175" s="116" t="s">
        <v>425</v>
      </c>
      <c r="AV175" s="118">
        <v>420</v>
      </c>
      <c r="AX175" s="116" t="s">
        <v>750</v>
      </c>
      <c r="AY175" s="117">
        <v>2</v>
      </c>
      <c r="AZ175" s="116" t="s">
        <v>425</v>
      </c>
      <c r="BA175" s="118">
        <v>420</v>
      </c>
      <c r="BB175" s="118" t="s">
        <v>907</v>
      </c>
      <c r="BC175" s="118"/>
    </row>
    <row r="176" spans="1:55" ht="8.4499999999999993" customHeight="1" thickBot="1" x14ac:dyDescent="0.25">
      <c r="A176" s="647"/>
      <c r="B176" s="648"/>
      <c r="C176" s="648"/>
      <c r="D176" s="648"/>
      <c r="E176" s="648"/>
      <c r="F176" s="648"/>
      <c r="G176" s="648"/>
      <c r="H176" s="648"/>
      <c r="I176" s="648"/>
      <c r="J176" s="648"/>
      <c r="K176" s="648"/>
      <c r="L176" s="648"/>
      <c r="M176" s="648"/>
      <c r="N176" s="648"/>
      <c r="O176" s="648"/>
      <c r="P176" s="648"/>
      <c r="Q176" s="648"/>
      <c r="R176" s="648"/>
      <c r="S176" s="648"/>
      <c r="T176" s="648"/>
      <c r="U176" s="648"/>
      <c r="V176" s="648"/>
      <c r="W176" s="648"/>
      <c r="X176" s="648"/>
      <c r="Y176" s="648"/>
      <c r="Z176" s="648"/>
      <c r="AA176" s="648"/>
      <c r="AB176" s="648"/>
      <c r="AC176" s="648"/>
      <c r="AD176" s="648"/>
      <c r="AE176" s="648"/>
      <c r="AF176" s="301"/>
      <c r="AG176" s="301"/>
      <c r="AH176" s="301"/>
      <c r="AI176" s="301"/>
      <c r="AJ176" s="301"/>
      <c r="AK176" s="302"/>
      <c r="AS176" s="116" t="s">
        <v>751</v>
      </c>
      <c r="AT176" s="117">
        <v>2</v>
      </c>
      <c r="AU176" s="116" t="s">
        <v>426</v>
      </c>
      <c r="AV176" s="118">
        <v>380</v>
      </c>
      <c r="AX176" s="116" t="s">
        <v>751</v>
      </c>
      <c r="AY176" s="117">
        <v>2</v>
      </c>
      <c r="AZ176" s="116" t="s">
        <v>426</v>
      </c>
      <c r="BA176" s="118">
        <v>380</v>
      </c>
      <c r="BB176" s="118" t="s">
        <v>907</v>
      </c>
      <c r="BC176" s="118"/>
    </row>
    <row r="177" spans="1:55" ht="48.75" customHeight="1" x14ac:dyDescent="0.2">
      <c r="A177" s="706" t="s">
        <v>139</v>
      </c>
      <c r="B177" s="707"/>
      <c r="C177" s="707"/>
      <c r="D177" s="707"/>
      <c r="E177" s="707"/>
      <c r="F177" s="707"/>
      <c r="G177" s="707"/>
      <c r="H177" s="707"/>
      <c r="I177" s="707"/>
      <c r="J177" s="707"/>
      <c r="K177" s="707"/>
      <c r="L177" s="707"/>
      <c r="M177" s="707"/>
      <c r="N177" s="707"/>
      <c r="O177" s="707"/>
      <c r="P177" s="707"/>
      <c r="Q177" s="707"/>
      <c r="R177" s="707"/>
      <c r="S177" s="707"/>
      <c r="T177" s="707"/>
      <c r="U177" s="707"/>
      <c r="V177" s="707"/>
      <c r="W177" s="707"/>
      <c r="X177" s="707"/>
      <c r="Y177" s="707"/>
      <c r="Z177" s="707"/>
      <c r="AA177" s="707"/>
      <c r="AB177" s="707"/>
      <c r="AC177" s="707"/>
      <c r="AD177" s="707"/>
      <c r="AE177" s="707"/>
      <c r="AF177" s="665">
        <v>0</v>
      </c>
      <c r="AG177" s="665"/>
      <c r="AH177" s="665"/>
      <c r="AI177" s="665"/>
      <c r="AJ177" s="665"/>
      <c r="AK177" s="666"/>
      <c r="AS177" s="116" t="s">
        <v>752</v>
      </c>
      <c r="AT177" s="117">
        <v>2</v>
      </c>
      <c r="AU177" s="116" t="s">
        <v>427</v>
      </c>
      <c r="AV177" s="118">
        <v>380</v>
      </c>
      <c r="AX177" s="116" t="s">
        <v>752</v>
      </c>
      <c r="AY177" s="117">
        <v>2</v>
      </c>
      <c r="AZ177" s="116" t="s">
        <v>427</v>
      </c>
      <c r="BA177" s="118">
        <v>380</v>
      </c>
      <c r="BB177" s="118" t="s">
        <v>907</v>
      </c>
      <c r="BC177" s="118"/>
    </row>
    <row r="178" spans="1:55" ht="88.5" customHeight="1" x14ac:dyDescent="0.2">
      <c r="A178" s="353" t="s">
        <v>136</v>
      </c>
      <c r="B178" s="354"/>
      <c r="C178" s="354"/>
      <c r="D178" s="354"/>
      <c r="E178" s="354"/>
      <c r="F178" s="354"/>
      <c r="G178" s="354"/>
      <c r="H178" s="354"/>
      <c r="I178" s="354"/>
      <c r="J178" s="354"/>
      <c r="K178" s="354"/>
      <c r="L178" s="354"/>
      <c r="M178" s="354"/>
      <c r="N178" s="354"/>
      <c r="O178" s="354"/>
      <c r="P178" s="354"/>
      <c r="Q178" s="354"/>
      <c r="R178" s="354"/>
      <c r="S178" s="354"/>
      <c r="T178" s="354"/>
      <c r="U178" s="354"/>
      <c r="V178" s="354"/>
      <c r="W178" s="354"/>
      <c r="X178" s="354"/>
      <c r="Y178" s="354"/>
      <c r="Z178" s="354"/>
      <c r="AA178" s="354"/>
      <c r="AB178" s="354"/>
      <c r="AC178" s="354"/>
      <c r="AD178" s="354"/>
      <c r="AE178" s="355"/>
      <c r="AF178" s="357">
        <v>0</v>
      </c>
      <c r="AG178" s="358"/>
      <c r="AH178" s="358"/>
      <c r="AI178" s="358"/>
      <c r="AJ178" s="358"/>
      <c r="AK178" s="359"/>
      <c r="AS178" s="116" t="s">
        <v>753</v>
      </c>
      <c r="AT178" s="117">
        <v>1</v>
      </c>
      <c r="AU178" s="116" t="s">
        <v>428</v>
      </c>
      <c r="AV178" s="118">
        <v>240</v>
      </c>
      <c r="AX178" s="116" t="s">
        <v>753</v>
      </c>
      <c r="AY178" s="117">
        <v>1</v>
      </c>
      <c r="AZ178" s="116" t="s">
        <v>428</v>
      </c>
      <c r="BA178" s="118">
        <v>240</v>
      </c>
      <c r="BB178" s="118" t="s">
        <v>907</v>
      </c>
      <c r="BC178" s="118"/>
    </row>
    <row r="179" spans="1:55" ht="102.75" customHeight="1" x14ac:dyDescent="0.2">
      <c r="A179" s="360" t="s">
        <v>138</v>
      </c>
      <c r="B179" s="361"/>
      <c r="C179" s="361"/>
      <c r="D179" s="361"/>
      <c r="E179" s="361"/>
      <c r="F179" s="361"/>
      <c r="G179" s="361"/>
      <c r="H179" s="361"/>
      <c r="I179" s="361"/>
      <c r="J179" s="361"/>
      <c r="K179" s="361"/>
      <c r="L179" s="361"/>
      <c r="M179" s="361"/>
      <c r="N179" s="361"/>
      <c r="O179" s="361"/>
      <c r="P179" s="361"/>
      <c r="Q179" s="361"/>
      <c r="R179" s="361"/>
      <c r="S179" s="361"/>
      <c r="T179" s="361"/>
      <c r="U179" s="361"/>
      <c r="V179" s="361"/>
      <c r="W179" s="361"/>
      <c r="X179" s="361"/>
      <c r="Y179" s="361"/>
      <c r="Z179" s="361"/>
      <c r="AA179" s="361"/>
      <c r="AB179" s="361"/>
      <c r="AC179" s="361"/>
      <c r="AD179" s="361"/>
      <c r="AE179" s="361"/>
      <c r="AF179" s="362">
        <v>0</v>
      </c>
      <c r="AG179" s="362"/>
      <c r="AH179" s="362"/>
      <c r="AI179" s="362"/>
      <c r="AJ179" s="362"/>
      <c r="AK179" s="363"/>
      <c r="AS179" s="116" t="s">
        <v>754</v>
      </c>
      <c r="AT179" s="117">
        <v>2</v>
      </c>
      <c r="AU179" s="116" t="s">
        <v>429</v>
      </c>
      <c r="AV179" s="118">
        <v>280</v>
      </c>
      <c r="AX179" s="116" t="s">
        <v>754</v>
      </c>
      <c r="AY179" s="117">
        <v>2</v>
      </c>
      <c r="AZ179" s="116" t="s">
        <v>429</v>
      </c>
      <c r="BA179" s="118">
        <v>280</v>
      </c>
      <c r="BB179" s="118" t="s">
        <v>907</v>
      </c>
      <c r="BC179" s="118"/>
    </row>
    <row r="180" spans="1:55" ht="18.75" customHeight="1" thickBot="1" x14ac:dyDescent="0.25">
      <c r="A180" s="347" t="s">
        <v>13</v>
      </c>
      <c r="B180" s="348"/>
      <c r="C180" s="348"/>
      <c r="D180" s="348"/>
      <c r="E180" s="348"/>
      <c r="F180" s="348"/>
      <c r="G180" s="348"/>
      <c r="H180" s="348"/>
      <c r="I180" s="348"/>
      <c r="J180" s="348"/>
      <c r="K180" s="348"/>
      <c r="L180" s="348"/>
      <c r="M180" s="348"/>
      <c r="N180" s="348"/>
      <c r="O180" s="348"/>
      <c r="P180" s="348"/>
      <c r="Q180" s="348"/>
      <c r="R180" s="348"/>
      <c r="S180" s="348"/>
      <c r="T180" s="348"/>
      <c r="U180" s="348"/>
      <c r="V180" s="348"/>
      <c r="W180" s="348"/>
      <c r="X180" s="348"/>
      <c r="Y180" s="348"/>
      <c r="Z180" s="348"/>
      <c r="AA180" s="348"/>
      <c r="AB180" s="348"/>
      <c r="AC180" s="348"/>
      <c r="AD180" s="348"/>
      <c r="AE180" s="349"/>
      <c r="AF180" s="350" t="str">
        <f>IF(SUM(AF177:AK179)&lt;4,"faltan horas",SUM(AF177:AK179))</f>
        <v>faltan horas</v>
      </c>
      <c r="AG180" s="351"/>
      <c r="AH180" s="351"/>
      <c r="AI180" s="351"/>
      <c r="AJ180" s="351"/>
      <c r="AK180" s="352"/>
      <c r="AS180" s="116" t="s">
        <v>755</v>
      </c>
      <c r="AT180" s="117">
        <v>2</v>
      </c>
      <c r="AU180" s="116" t="s">
        <v>430</v>
      </c>
      <c r="AV180" s="118">
        <v>480</v>
      </c>
      <c r="AX180" s="116" t="s">
        <v>755</v>
      </c>
      <c r="AY180" s="117">
        <v>2</v>
      </c>
      <c r="AZ180" s="116" t="s">
        <v>430</v>
      </c>
      <c r="BA180" s="118">
        <v>480</v>
      </c>
      <c r="BB180" s="118" t="s">
        <v>907</v>
      </c>
      <c r="BC180" s="118"/>
    </row>
    <row r="181" spans="1:55" ht="18.75" customHeight="1" x14ac:dyDescent="0.2">
      <c r="A181" s="62"/>
      <c r="B181" s="62"/>
      <c r="C181" s="62"/>
      <c r="D181" s="62"/>
      <c r="E181" s="62"/>
      <c r="F181" s="62"/>
      <c r="G181" s="62"/>
      <c r="H181" s="62"/>
      <c r="I181" s="62"/>
      <c r="J181" s="62"/>
      <c r="K181" s="62"/>
      <c r="L181" s="62"/>
      <c r="M181" s="62"/>
      <c r="N181" s="62"/>
      <c r="O181" s="62"/>
      <c r="P181" s="62"/>
      <c r="Q181" s="62"/>
      <c r="R181" s="62"/>
      <c r="S181" s="62"/>
      <c r="T181" s="62"/>
      <c r="U181" s="62"/>
      <c r="V181" s="62"/>
      <c r="W181" s="62"/>
      <c r="X181" s="62"/>
      <c r="Y181" s="62"/>
      <c r="Z181" s="62"/>
      <c r="AA181" s="62"/>
      <c r="AB181" s="62"/>
      <c r="AC181" s="62"/>
      <c r="AD181" s="62"/>
      <c r="AE181" s="62"/>
      <c r="AF181" s="63"/>
      <c r="AG181" s="63"/>
      <c r="AH181" s="63"/>
      <c r="AI181" s="63"/>
      <c r="AJ181" s="63"/>
      <c r="AK181" s="63"/>
      <c r="AS181" s="116" t="s">
        <v>756</v>
      </c>
      <c r="AT181" s="117">
        <v>1</v>
      </c>
      <c r="AU181" s="116" t="s">
        <v>431</v>
      </c>
      <c r="AV181" s="118">
        <v>210</v>
      </c>
      <c r="AX181" s="116" t="s">
        <v>756</v>
      </c>
      <c r="AY181" s="117">
        <v>1</v>
      </c>
      <c r="AZ181" s="116" t="s">
        <v>431</v>
      </c>
      <c r="BA181" s="118">
        <v>210</v>
      </c>
      <c r="BB181" s="118" t="s">
        <v>907</v>
      </c>
      <c r="BC181" s="118"/>
    </row>
    <row r="182" spans="1:55" ht="32.25" customHeight="1" x14ac:dyDescent="0.2">
      <c r="A182" s="569" t="s">
        <v>920</v>
      </c>
      <c r="B182" s="569"/>
      <c r="C182" s="569"/>
      <c r="D182" s="569"/>
      <c r="E182" s="569"/>
      <c r="F182" s="569"/>
      <c r="G182" s="569"/>
      <c r="H182" s="569"/>
      <c r="I182" s="569"/>
      <c r="J182" s="569"/>
      <c r="K182" s="569"/>
      <c r="L182" s="569"/>
      <c r="M182" s="569"/>
      <c r="N182" s="569"/>
      <c r="O182" s="569"/>
      <c r="P182" s="569"/>
      <c r="Q182" s="569"/>
      <c r="R182" s="569"/>
      <c r="S182" s="569"/>
      <c r="T182" s="569"/>
      <c r="U182" s="569"/>
      <c r="V182" s="569"/>
      <c r="W182" s="569"/>
      <c r="X182" s="569"/>
      <c r="Y182" s="569"/>
      <c r="Z182" s="569"/>
      <c r="AA182" s="569"/>
      <c r="AB182" s="569"/>
      <c r="AC182" s="569"/>
      <c r="AD182" s="569"/>
      <c r="AE182" s="569"/>
      <c r="AF182" s="569"/>
      <c r="AG182" s="569"/>
      <c r="AH182" s="569"/>
      <c r="AI182" s="569"/>
      <c r="AJ182" s="569"/>
      <c r="AK182" s="569"/>
      <c r="AS182" s="116" t="s">
        <v>757</v>
      </c>
      <c r="AT182" s="117">
        <v>2</v>
      </c>
      <c r="AU182" s="116" t="s">
        <v>432</v>
      </c>
      <c r="AV182" s="118">
        <v>590</v>
      </c>
      <c r="AX182" s="116" t="s">
        <v>757</v>
      </c>
      <c r="AY182" s="117">
        <v>2</v>
      </c>
      <c r="AZ182" s="116" t="s">
        <v>432</v>
      </c>
      <c r="BA182" s="118">
        <v>590</v>
      </c>
      <c r="BB182" s="118" t="s">
        <v>907</v>
      </c>
      <c r="BC182" s="118"/>
    </row>
    <row r="183" spans="1:55" ht="17.45" customHeight="1" thickBot="1" x14ac:dyDescent="0.25">
      <c r="A183" s="123" t="s">
        <v>243</v>
      </c>
      <c r="B183" s="39"/>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c r="AA183" s="39"/>
      <c r="AB183" s="39"/>
      <c r="AC183" s="39"/>
      <c r="AD183" s="39"/>
      <c r="AE183" s="39"/>
      <c r="AF183" s="39"/>
      <c r="AG183" s="39"/>
      <c r="AH183" s="39"/>
      <c r="AI183" s="39"/>
      <c r="AJ183" s="39"/>
      <c r="AK183" s="39"/>
      <c r="AS183" s="116" t="s">
        <v>758</v>
      </c>
      <c r="AT183" s="117">
        <v>2</v>
      </c>
      <c r="AU183" s="116" t="s">
        <v>433</v>
      </c>
      <c r="AV183" s="118">
        <v>310</v>
      </c>
      <c r="AX183" s="116" t="s">
        <v>758</v>
      </c>
      <c r="AY183" s="117">
        <v>2</v>
      </c>
      <c r="AZ183" s="116" t="s">
        <v>433</v>
      </c>
      <c r="BA183" s="118">
        <v>310</v>
      </c>
      <c r="BB183" s="118" t="s">
        <v>907</v>
      </c>
      <c r="BC183" s="118"/>
    </row>
    <row r="184" spans="1:55" ht="12.75" customHeight="1" x14ac:dyDescent="0.2">
      <c r="A184" s="317" t="s">
        <v>135</v>
      </c>
      <c r="B184" s="318"/>
      <c r="C184" s="318"/>
      <c r="D184" s="318"/>
      <c r="E184" s="318"/>
      <c r="F184" s="318"/>
      <c r="G184" s="318"/>
      <c r="H184" s="318"/>
      <c r="I184" s="318"/>
      <c r="J184" s="318"/>
      <c r="K184" s="318"/>
      <c r="L184" s="318"/>
      <c r="M184" s="318"/>
      <c r="N184" s="318"/>
      <c r="O184" s="318"/>
      <c r="P184" s="318"/>
      <c r="Q184" s="318"/>
      <c r="R184" s="318"/>
      <c r="S184" s="318"/>
      <c r="T184" s="318"/>
      <c r="U184" s="318"/>
      <c r="V184" s="318"/>
      <c r="W184" s="318"/>
      <c r="X184" s="318"/>
      <c r="Y184" s="318"/>
      <c r="Z184" s="318"/>
      <c r="AA184" s="318"/>
      <c r="AB184" s="318"/>
      <c r="AC184" s="318"/>
      <c r="AD184" s="318"/>
      <c r="AE184" s="319"/>
      <c r="AF184" s="320" t="s">
        <v>34</v>
      </c>
      <c r="AG184" s="321"/>
      <c r="AH184" s="321"/>
      <c r="AI184" s="321"/>
      <c r="AJ184" s="321"/>
      <c r="AK184" s="322"/>
      <c r="AS184" s="116" t="s">
        <v>759</v>
      </c>
      <c r="AT184" s="117">
        <v>2</v>
      </c>
      <c r="AU184" s="116" t="s">
        <v>434</v>
      </c>
      <c r="AV184" s="118">
        <v>430</v>
      </c>
      <c r="AX184" s="116" t="s">
        <v>759</v>
      </c>
      <c r="AY184" s="117">
        <v>2</v>
      </c>
      <c r="AZ184" s="116" t="s">
        <v>434</v>
      </c>
      <c r="BA184" s="118">
        <v>430</v>
      </c>
      <c r="BB184" s="118" t="s">
        <v>907</v>
      </c>
      <c r="BC184" s="118"/>
    </row>
    <row r="185" spans="1:55" ht="12.75" customHeight="1" thickBot="1" x14ac:dyDescent="0.25">
      <c r="A185" s="570"/>
      <c r="B185" s="571"/>
      <c r="C185" s="571"/>
      <c r="D185" s="571"/>
      <c r="E185" s="571"/>
      <c r="F185" s="571"/>
      <c r="G185" s="571"/>
      <c r="H185" s="571"/>
      <c r="I185" s="571"/>
      <c r="J185" s="571"/>
      <c r="K185" s="571"/>
      <c r="L185" s="571"/>
      <c r="M185" s="571"/>
      <c r="N185" s="571"/>
      <c r="O185" s="571"/>
      <c r="P185" s="571"/>
      <c r="Q185" s="571"/>
      <c r="R185" s="571"/>
      <c r="S185" s="571"/>
      <c r="T185" s="571"/>
      <c r="U185" s="571"/>
      <c r="V185" s="571"/>
      <c r="W185" s="571"/>
      <c r="X185" s="571"/>
      <c r="Y185" s="571"/>
      <c r="Z185" s="571"/>
      <c r="AA185" s="571"/>
      <c r="AB185" s="571"/>
      <c r="AC185" s="571"/>
      <c r="AD185" s="571"/>
      <c r="AE185" s="572"/>
      <c r="AF185" s="573"/>
      <c r="AG185" s="574"/>
      <c r="AH185" s="574"/>
      <c r="AI185" s="574"/>
      <c r="AJ185" s="574"/>
      <c r="AK185" s="575"/>
      <c r="AS185" s="116" t="s">
        <v>760</v>
      </c>
      <c r="AT185" s="117">
        <v>1</v>
      </c>
      <c r="AU185" s="116" t="s">
        <v>435</v>
      </c>
      <c r="AV185" s="118">
        <v>260</v>
      </c>
      <c r="AX185" s="116" t="s">
        <v>760</v>
      </c>
      <c r="AY185" s="117">
        <v>1</v>
      </c>
      <c r="AZ185" s="116" t="s">
        <v>435</v>
      </c>
      <c r="BA185" s="118">
        <v>260</v>
      </c>
      <c r="BB185" s="118" t="s">
        <v>907</v>
      </c>
      <c r="BC185" s="118"/>
    </row>
    <row r="186" spans="1:55" ht="73.5" customHeight="1" x14ac:dyDescent="0.2">
      <c r="A186" s="576" t="s">
        <v>137</v>
      </c>
      <c r="B186" s="577"/>
      <c r="C186" s="577"/>
      <c r="D186" s="577"/>
      <c r="E186" s="577"/>
      <c r="F186" s="577"/>
      <c r="G186" s="577"/>
      <c r="H186" s="577"/>
      <c r="I186" s="577"/>
      <c r="J186" s="577"/>
      <c r="K186" s="577"/>
      <c r="L186" s="577"/>
      <c r="M186" s="577"/>
      <c r="N186" s="577"/>
      <c r="O186" s="577"/>
      <c r="P186" s="577"/>
      <c r="Q186" s="577"/>
      <c r="R186" s="577"/>
      <c r="S186" s="577"/>
      <c r="T186" s="577"/>
      <c r="U186" s="577"/>
      <c r="V186" s="577"/>
      <c r="W186" s="577"/>
      <c r="X186" s="577"/>
      <c r="Y186" s="577"/>
      <c r="Z186" s="577"/>
      <c r="AA186" s="577"/>
      <c r="AB186" s="577"/>
      <c r="AC186" s="577"/>
      <c r="AD186" s="577"/>
      <c r="AE186" s="578"/>
      <c r="AF186" s="579">
        <v>0</v>
      </c>
      <c r="AG186" s="580"/>
      <c r="AH186" s="580"/>
      <c r="AI186" s="580"/>
      <c r="AJ186" s="580"/>
      <c r="AK186" s="581"/>
      <c r="AS186" s="116" t="s">
        <v>761</v>
      </c>
      <c r="AT186" s="117">
        <v>2</v>
      </c>
      <c r="AU186" s="116" t="s">
        <v>436</v>
      </c>
      <c r="AV186" s="118">
        <v>330</v>
      </c>
      <c r="AX186" s="116" t="s">
        <v>761</v>
      </c>
      <c r="AY186" s="117">
        <v>2</v>
      </c>
      <c r="AZ186" s="116" t="s">
        <v>436</v>
      </c>
      <c r="BA186" s="118">
        <v>330</v>
      </c>
      <c r="BB186" s="118" t="s">
        <v>907</v>
      </c>
      <c r="BC186" s="118"/>
    </row>
    <row r="187" spans="1:55" ht="21.75" customHeight="1" x14ac:dyDescent="0.2">
      <c r="A187" s="356" t="s">
        <v>140</v>
      </c>
      <c r="B187" s="354"/>
      <c r="C187" s="354"/>
      <c r="D187" s="354"/>
      <c r="E187" s="354"/>
      <c r="F187" s="354"/>
      <c r="G187" s="354"/>
      <c r="H187" s="354"/>
      <c r="I187" s="354"/>
      <c r="J187" s="354"/>
      <c r="K187" s="354"/>
      <c r="L187" s="354"/>
      <c r="M187" s="354"/>
      <c r="N187" s="354"/>
      <c r="O187" s="354"/>
      <c r="P187" s="354"/>
      <c r="Q187" s="354"/>
      <c r="R187" s="354"/>
      <c r="S187" s="354"/>
      <c r="T187" s="354"/>
      <c r="U187" s="354"/>
      <c r="V187" s="354"/>
      <c r="W187" s="354"/>
      <c r="X187" s="354"/>
      <c r="Y187" s="354"/>
      <c r="Z187" s="354"/>
      <c r="AA187" s="354"/>
      <c r="AB187" s="354"/>
      <c r="AC187" s="354"/>
      <c r="AD187" s="354"/>
      <c r="AE187" s="355"/>
      <c r="AF187" s="357">
        <v>0</v>
      </c>
      <c r="AG187" s="358"/>
      <c r="AH187" s="358"/>
      <c r="AI187" s="358"/>
      <c r="AJ187" s="358"/>
      <c r="AK187" s="359"/>
      <c r="AS187" s="116" t="s">
        <v>762</v>
      </c>
      <c r="AT187" s="117">
        <v>2</v>
      </c>
      <c r="AU187" s="116" t="s">
        <v>437</v>
      </c>
      <c r="AV187" s="118">
        <v>150</v>
      </c>
      <c r="AX187" s="116" t="s">
        <v>762</v>
      </c>
      <c r="AY187" s="117">
        <v>2</v>
      </c>
      <c r="AZ187" s="116" t="s">
        <v>437</v>
      </c>
      <c r="BA187" s="118">
        <v>150</v>
      </c>
      <c r="BB187" s="118" t="s">
        <v>907</v>
      </c>
      <c r="BC187" s="118"/>
    </row>
    <row r="188" spans="1:55" ht="20.25" customHeight="1" x14ac:dyDescent="0.2">
      <c r="A188" s="356" t="s">
        <v>141</v>
      </c>
      <c r="B188" s="354"/>
      <c r="C188" s="354"/>
      <c r="D188" s="354"/>
      <c r="E188" s="354"/>
      <c r="F188" s="354"/>
      <c r="G188" s="354"/>
      <c r="H188" s="354"/>
      <c r="I188" s="354"/>
      <c r="J188" s="354"/>
      <c r="K188" s="354"/>
      <c r="L188" s="354"/>
      <c r="M188" s="354"/>
      <c r="N188" s="354"/>
      <c r="O188" s="354"/>
      <c r="P188" s="354"/>
      <c r="Q188" s="354"/>
      <c r="R188" s="354"/>
      <c r="S188" s="354"/>
      <c r="T188" s="354"/>
      <c r="U188" s="354"/>
      <c r="V188" s="354"/>
      <c r="W188" s="354"/>
      <c r="X188" s="354"/>
      <c r="Y188" s="354"/>
      <c r="Z188" s="354"/>
      <c r="AA188" s="354"/>
      <c r="AB188" s="354"/>
      <c r="AC188" s="354"/>
      <c r="AD188" s="354"/>
      <c r="AE188" s="355"/>
      <c r="AF188" s="357">
        <v>0</v>
      </c>
      <c r="AG188" s="358"/>
      <c r="AH188" s="358"/>
      <c r="AI188" s="358"/>
      <c r="AJ188" s="358"/>
      <c r="AK188" s="359"/>
      <c r="AS188" s="116" t="s">
        <v>763</v>
      </c>
      <c r="AT188" s="117">
        <v>2</v>
      </c>
      <c r="AU188" s="116" t="s">
        <v>438</v>
      </c>
      <c r="AV188" s="118">
        <v>280</v>
      </c>
      <c r="AX188" s="116" t="s">
        <v>763</v>
      </c>
      <c r="AY188" s="117">
        <v>2</v>
      </c>
      <c r="AZ188" s="116" t="s">
        <v>438</v>
      </c>
      <c r="BA188" s="118">
        <v>280</v>
      </c>
      <c r="BB188" s="118" t="s">
        <v>907</v>
      </c>
      <c r="BC188" s="118"/>
    </row>
    <row r="189" spans="1:55" ht="75" customHeight="1" x14ac:dyDescent="0.2">
      <c r="A189" s="274" t="s">
        <v>142</v>
      </c>
      <c r="B189" s="275"/>
      <c r="C189" s="275"/>
      <c r="D189" s="275"/>
      <c r="E189" s="275"/>
      <c r="F189" s="275"/>
      <c r="G189" s="275"/>
      <c r="H189" s="275"/>
      <c r="I189" s="275"/>
      <c r="J189" s="275"/>
      <c r="K189" s="275"/>
      <c r="L189" s="275"/>
      <c r="M189" s="275"/>
      <c r="N189" s="275"/>
      <c r="O189" s="275"/>
      <c r="P189" s="275"/>
      <c r="Q189" s="275"/>
      <c r="R189" s="275"/>
      <c r="S189" s="275"/>
      <c r="T189" s="275"/>
      <c r="U189" s="275"/>
      <c r="V189" s="275"/>
      <c r="W189" s="275"/>
      <c r="X189" s="275"/>
      <c r="Y189" s="275"/>
      <c r="Z189" s="275"/>
      <c r="AA189" s="275"/>
      <c r="AB189" s="275"/>
      <c r="AC189" s="275"/>
      <c r="AD189" s="275"/>
      <c r="AE189" s="276"/>
      <c r="AF189" s="593">
        <v>0</v>
      </c>
      <c r="AG189" s="593"/>
      <c r="AH189" s="593"/>
      <c r="AI189" s="593"/>
      <c r="AJ189" s="593"/>
      <c r="AK189" s="594"/>
      <c r="AS189" s="116" t="s">
        <v>764</v>
      </c>
      <c r="AT189" s="117">
        <v>2</v>
      </c>
      <c r="AU189" s="116" t="s">
        <v>439</v>
      </c>
      <c r="AV189" s="118">
        <v>160</v>
      </c>
      <c r="AX189" s="116" t="s">
        <v>764</v>
      </c>
      <c r="AY189" s="117">
        <v>2</v>
      </c>
      <c r="AZ189" s="116" t="s">
        <v>439</v>
      </c>
      <c r="BA189" s="118">
        <v>160</v>
      </c>
      <c r="BB189" s="118" t="s">
        <v>907</v>
      </c>
      <c r="BC189" s="118"/>
    </row>
    <row r="190" spans="1:55" ht="16.5" customHeight="1" thickBot="1" x14ac:dyDescent="0.25">
      <c r="A190" s="585" t="s">
        <v>13</v>
      </c>
      <c r="B190" s="586"/>
      <c r="C190" s="586"/>
      <c r="D190" s="586"/>
      <c r="E190" s="586"/>
      <c r="F190" s="586"/>
      <c r="G190" s="586"/>
      <c r="H190" s="586"/>
      <c r="I190" s="586"/>
      <c r="J190" s="586"/>
      <c r="K190" s="586"/>
      <c r="L190" s="586"/>
      <c r="M190" s="586"/>
      <c r="N190" s="586"/>
      <c r="O190" s="586"/>
      <c r="P190" s="586"/>
      <c r="Q190" s="586"/>
      <c r="R190" s="586"/>
      <c r="S190" s="586"/>
      <c r="T190" s="586"/>
      <c r="U190" s="586"/>
      <c r="V190" s="586"/>
      <c r="W190" s="586"/>
      <c r="X190" s="586"/>
      <c r="Y190" s="586"/>
      <c r="Z190" s="586"/>
      <c r="AA190" s="586"/>
      <c r="AB190" s="586"/>
      <c r="AC190" s="586"/>
      <c r="AD190" s="586"/>
      <c r="AE190" s="587"/>
      <c r="AF190" s="589" t="str">
        <f>IF(SUM(AF186:AK189)&lt;4,"faltan horas",SUM(AF186:AK189))</f>
        <v>faltan horas</v>
      </c>
      <c r="AG190" s="590"/>
      <c r="AH190" s="590"/>
      <c r="AI190" s="590"/>
      <c r="AJ190" s="590"/>
      <c r="AK190" s="591"/>
      <c r="AS190" s="116" t="s">
        <v>765</v>
      </c>
      <c r="AT190" s="117">
        <v>2</v>
      </c>
      <c r="AU190" s="116" t="s">
        <v>440</v>
      </c>
      <c r="AV190" s="118">
        <v>310</v>
      </c>
      <c r="AX190" s="116" t="s">
        <v>765</v>
      </c>
      <c r="AY190" s="117">
        <v>2</v>
      </c>
      <c r="AZ190" s="116" t="s">
        <v>440</v>
      </c>
      <c r="BA190" s="118">
        <v>310</v>
      </c>
      <c r="BB190" s="118" t="s">
        <v>907</v>
      </c>
      <c r="BC190" s="118"/>
    </row>
    <row r="191" spans="1:55" ht="18.75" customHeight="1" x14ac:dyDescent="0.2">
      <c r="A191" s="62"/>
      <c r="B191" s="62"/>
      <c r="C191" s="62"/>
      <c r="D191" s="62"/>
      <c r="E191" s="62"/>
      <c r="F191" s="62"/>
      <c r="G191" s="62"/>
      <c r="H191" s="62"/>
      <c r="I191" s="62"/>
      <c r="J191" s="62"/>
      <c r="K191" s="62"/>
      <c r="L191" s="62"/>
      <c r="M191" s="62"/>
      <c r="N191" s="62"/>
      <c r="O191" s="62"/>
      <c r="P191" s="62"/>
      <c r="Q191" s="62"/>
      <c r="R191" s="62"/>
      <c r="S191" s="62"/>
      <c r="T191" s="62"/>
      <c r="U191" s="62"/>
      <c r="V191" s="62"/>
      <c r="W191" s="62"/>
      <c r="X191" s="62"/>
      <c r="Y191" s="62"/>
      <c r="Z191" s="62"/>
      <c r="AA191" s="62"/>
      <c r="AB191" s="62"/>
      <c r="AC191" s="62"/>
      <c r="AD191" s="62"/>
      <c r="AE191" s="62"/>
      <c r="AF191" s="63"/>
      <c r="AG191" s="63"/>
      <c r="AH191" s="63"/>
      <c r="AI191" s="63"/>
      <c r="AJ191" s="63"/>
      <c r="AK191" s="63"/>
      <c r="AS191" s="116" t="s">
        <v>766</v>
      </c>
      <c r="AT191" s="117">
        <v>2</v>
      </c>
      <c r="AU191" s="116" t="s">
        <v>441</v>
      </c>
      <c r="AV191" s="118">
        <v>480</v>
      </c>
      <c r="AX191" s="116" t="s">
        <v>766</v>
      </c>
      <c r="AY191" s="117">
        <v>2</v>
      </c>
      <c r="AZ191" s="116" t="s">
        <v>441</v>
      </c>
      <c r="BA191" s="118">
        <v>480</v>
      </c>
      <c r="BB191" s="118" t="s">
        <v>907</v>
      </c>
      <c r="BC191" s="118"/>
    </row>
    <row r="192" spans="1:55" ht="29.45" customHeight="1" x14ac:dyDescent="0.2">
      <c r="A192" s="567" t="s">
        <v>921</v>
      </c>
      <c r="B192" s="567"/>
      <c r="C192" s="567"/>
      <c r="D192" s="567"/>
      <c r="E192" s="567"/>
      <c r="F192" s="567"/>
      <c r="G192" s="567"/>
      <c r="H192" s="567"/>
      <c r="I192" s="567"/>
      <c r="J192" s="567"/>
      <c r="K192" s="567"/>
      <c r="L192" s="567"/>
      <c r="M192" s="567"/>
      <c r="N192" s="567"/>
      <c r="O192" s="567"/>
      <c r="P192" s="567"/>
      <c r="Q192" s="567"/>
      <c r="R192" s="567"/>
      <c r="S192" s="567"/>
      <c r="T192" s="567"/>
      <c r="U192" s="567"/>
      <c r="V192" s="567"/>
      <c r="W192" s="567"/>
      <c r="X192" s="567"/>
      <c r="Y192" s="567"/>
      <c r="Z192" s="567"/>
      <c r="AA192" s="567"/>
      <c r="AB192" s="567"/>
      <c r="AC192" s="567"/>
      <c r="AD192" s="567"/>
      <c r="AE192" s="567"/>
      <c r="AF192" s="567"/>
      <c r="AG192" s="567"/>
      <c r="AH192" s="567"/>
      <c r="AI192" s="567"/>
      <c r="AJ192" s="567"/>
      <c r="AK192" s="567"/>
      <c r="AS192" s="116" t="s">
        <v>767</v>
      </c>
      <c r="AT192" s="117">
        <v>2</v>
      </c>
      <c r="AU192" s="116" t="s">
        <v>442</v>
      </c>
      <c r="AV192" s="118">
        <v>450</v>
      </c>
      <c r="AX192" s="116" t="s">
        <v>767</v>
      </c>
      <c r="AY192" s="117">
        <v>2</v>
      </c>
      <c r="AZ192" s="116" t="s">
        <v>442</v>
      </c>
      <c r="BA192" s="118">
        <v>450</v>
      </c>
      <c r="BB192" s="118" t="s">
        <v>907</v>
      </c>
      <c r="BC192" s="118"/>
    </row>
    <row r="193" spans="1:55" ht="6.75" customHeight="1" thickBot="1" x14ac:dyDescent="0.25">
      <c r="A193" s="39"/>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c r="AA193" s="39"/>
      <c r="AB193" s="39"/>
      <c r="AC193" s="39"/>
      <c r="AD193" s="39"/>
      <c r="AE193" s="39"/>
      <c r="AF193" s="39"/>
      <c r="AG193" s="39"/>
      <c r="AH193" s="39"/>
      <c r="AI193" s="39"/>
      <c r="AJ193" s="39"/>
      <c r="AK193" s="39"/>
      <c r="AS193" s="116" t="s">
        <v>768</v>
      </c>
      <c r="AT193" s="117">
        <v>2</v>
      </c>
      <c r="AU193" s="116" t="s">
        <v>443</v>
      </c>
      <c r="AV193" s="118">
        <v>500</v>
      </c>
      <c r="AX193" s="116" t="s">
        <v>768</v>
      </c>
      <c r="AY193" s="117">
        <v>2</v>
      </c>
      <c r="AZ193" s="116" t="s">
        <v>443</v>
      </c>
      <c r="BA193" s="118">
        <v>500</v>
      </c>
      <c r="BB193" s="118" t="s">
        <v>907</v>
      </c>
      <c r="BC193" s="118"/>
    </row>
    <row r="194" spans="1:55" ht="12.75" customHeight="1" x14ac:dyDescent="0.2">
      <c r="A194" s="645" t="s">
        <v>135</v>
      </c>
      <c r="B194" s="646"/>
      <c r="C194" s="646"/>
      <c r="D194" s="646"/>
      <c r="E194" s="646"/>
      <c r="F194" s="646"/>
      <c r="G194" s="646"/>
      <c r="H194" s="646"/>
      <c r="I194" s="646"/>
      <c r="J194" s="646"/>
      <c r="K194" s="646"/>
      <c r="L194" s="646"/>
      <c r="M194" s="646"/>
      <c r="N194" s="646"/>
      <c r="O194" s="646"/>
      <c r="P194" s="646"/>
      <c r="Q194" s="646"/>
      <c r="R194" s="646"/>
      <c r="S194" s="646"/>
      <c r="T194" s="646"/>
      <c r="U194" s="646"/>
      <c r="V194" s="646"/>
      <c r="W194" s="646"/>
      <c r="X194" s="646"/>
      <c r="Y194" s="646"/>
      <c r="Z194" s="646"/>
      <c r="AA194" s="646"/>
      <c r="AB194" s="646"/>
      <c r="AC194" s="646"/>
      <c r="AD194" s="646"/>
      <c r="AE194" s="646"/>
      <c r="AF194" s="299" t="s">
        <v>34</v>
      </c>
      <c r="AG194" s="299"/>
      <c r="AH194" s="299"/>
      <c r="AI194" s="299"/>
      <c r="AJ194" s="299"/>
      <c r="AK194" s="300"/>
      <c r="AS194" s="116" t="s">
        <v>769</v>
      </c>
      <c r="AT194" s="117">
        <v>2</v>
      </c>
      <c r="AU194" s="116" t="s">
        <v>444</v>
      </c>
      <c r="AV194" s="118">
        <v>520</v>
      </c>
      <c r="AX194" s="116" t="s">
        <v>769</v>
      </c>
      <c r="AY194" s="117">
        <v>2</v>
      </c>
      <c r="AZ194" s="116" t="s">
        <v>444</v>
      </c>
      <c r="BA194" s="118">
        <v>520</v>
      </c>
      <c r="BB194" s="118" t="s">
        <v>907</v>
      </c>
      <c r="BC194" s="118"/>
    </row>
    <row r="195" spans="1:55" ht="13.5" thickBot="1" x14ac:dyDescent="0.25">
      <c r="A195" s="647"/>
      <c r="B195" s="648"/>
      <c r="C195" s="648"/>
      <c r="D195" s="648"/>
      <c r="E195" s="648"/>
      <c r="F195" s="648"/>
      <c r="G195" s="648"/>
      <c r="H195" s="648"/>
      <c r="I195" s="648"/>
      <c r="J195" s="648"/>
      <c r="K195" s="648"/>
      <c r="L195" s="648"/>
      <c r="M195" s="648"/>
      <c r="N195" s="648"/>
      <c r="O195" s="648"/>
      <c r="P195" s="648"/>
      <c r="Q195" s="648"/>
      <c r="R195" s="648"/>
      <c r="S195" s="648"/>
      <c r="T195" s="648"/>
      <c r="U195" s="648"/>
      <c r="V195" s="648"/>
      <c r="W195" s="648"/>
      <c r="X195" s="648"/>
      <c r="Y195" s="648"/>
      <c r="Z195" s="648"/>
      <c r="AA195" s="648"/>
      <c r="AB195" s="648"/>
      <c r="AC195" s="648"/>
      <c r="AD195" s="648"/>
      <c r="AE195" s="648"/>
      <c r="AF195" s="301"/>
      <c r="AG195" s="301"/>
      <c r="AH195" s="301"/>
      <c r="AI195" s="301"/>
      <c r="AJ195" s="301"/>
      <c r="AK195" s="302"/>
      <c r="AS195" s="116" t="s">
        <v>770</v>
      </c>
      <c r="AT195" s="117">
        <v>2</v>
      </c>
      <c r="AU195" s="116" t="s">
        <v>445</v>
      </c>
      <c r="AV195" s="118">
        <v>230</v>
      </c>
      <c r="AX195" s="116" t="s">
        <v>770</v>
      </c>
      <c r="AY195" s="117">
        <v>2</v>
      </c>
      <c r="AZ195" s="116" t="s">
        <v>445</v>
      </c>
      <c r="BA195" s="118">
        <v>230</v>
      </c>
      <c r="BB195" s="118" t="s">
        <v>907</v>
      </c>
      <c r="BC195" s="118"/>
    </row>
    <row r="196" spans="1:55" ht="14.25" customHeight="1" x14ac:dyDescent="0.2">
      <c r="A196" s="657"/>
      <c r="B196" s="596"/>
      <c r="C196" s="596"/>
      <c r="D196" s="596"/>
      <c r="E196" s="596"/>
      <c r="F196" s="596"/>
      <c r="G196" s="596"/>
      <c r="H196" s="596"/>
      <c r="I196" s="596"/>
      <c r="J196" s="596"/>
      <c r="K196" s="596"/>
      <c r="L196" s="596"/>
      <c r="M196" s="596"/>
      <c r="N196" s="596"/>
      <c r="O196" s="596"/>
      <c r="P196" s="596"/>
      <c r="Q196" s="596"/>
      <c r="R196" s="596"/>
      <c r="S196" s="596"/>
      <c r="T196" s="596"/>
      <c r="U196" s="596"/>
      <c r="V196" s="596"/>
      <c r="W196" s="596"/>
      <c r="X196" s="596"/>
      <c r="Y196" s="596"/>
      <c r="Z196" s="596"/>
      <c r="AA196" s="596"/>
      <c r="AB196" s="596"/>
      <c r="AC196" s="596"/>
      <c r="AD196" s="596"/>
      <c r="AE196" s="596"/>
      <c r="AF196" s="665">
        <v>0</v>
      </c>
      <c r="AG196" s="665"/>
      <c r="AH196" s="665"/>
      <c r="AI196" s="665"/>
      <c r="AJ196" s="665"/>
      <c r="AK196" s="666"/>
      <c r="AS196" s="116" t="s">
        <v>771</v>
      </c>
      <c r="AT196" s="117">
        <v>2</v>
      </c>
      <c r="AU196" s="116" t="s">
        <v>446</v>
      </c>
      <c r="AV196" s="118">
        <v>200</v>
      </c>
      <c r="AX196" s="116" t="s">
        <v>771</v>
      </c>
      <c r="AY196" s="117">
        <v>2</v>
      </c>
      <c r="AZ196" s="116" t="s">
        <v>446</v>
      </c>
      <c r="BA196" s="118">
        <v>200</v>
      </c>
      <c r="BB196" s="118" t="s">
        <v>907</v>
      </c>
      <c r="BC196" s="118"/>
    </row>
    <row r="197" spans="1:55" ht="15" customHeight="1" x14ac:dyDescent="0.2">
      <c r="A197" s="652"/>
      <c r="B197" s="653"/>
      <c r="C197" s="653"/>
      <c r="D197" s="653"/>
      <c r="E197" s="653"/>
      <c r="F197" s="653"/>
      <c r="G197" s="653"/>
      <c r="H197" s="653"/>
      <c r="I197" s="653"/>
      <c r="J197" s="653"/>
      <c r="K197" s="653"/>
      <c r="L197" s="653"/>
      <c r="M197" s="653"/>
      <c r="N197" s="653"/>
      <c r="O197" s="653"/>
      <c r="P197" s="653"/>
      <c r="Q197" s="653"/>
      <c r="R197" s="653"/>
      <c r="S197" s="653"/>
      <c r="T197" s="653"/>
      <c r="U197" s="653"/>
      <c r="V197" s="653"/>
      <c r="W197" s="653"/>
      <c r="X197" s="653"/>
      <c r="Y197" s="653"/>
      <c r="Z197" s="653"/>
      <c r="AA197" s="653"/>
      <c r="AB197" s="653"/>
      <c r="AC197" s="653"/>
      <c r="AD197" s="653"/>
      <c r="AE197" s="654"/>
      <c r="AF197" s="357"/>
      <c r="AG197" s="358"/>
      <c r="AH197" s="358"/>
      <c r="AI197" s="358"/>
      <c r="AJ197" s="358"/>
      <c r="AK197" s="359"/>
      <c r="AS197" s="116" t="s">
        <v>772</v>
      </c>
      <c r="AT197" s="117">
        <v>2</v>
      </c>
      <c r="AU197" s="116" t="s">
        <v>447</v>
      </c>
      <c r="AV197" s="118">
        <v>430</v>
      </c>
      <c r="AX197" s="116" t="s">
        <v>772</v>
      </c>
      <c r="AY197" s="117">
        <v>2</v>
      </c>
      <c r="AZ197" s="116" t="s">
        <v>447</v>
      </c>
      <c r="BA197" s="118">
        <v>430</v>
      </c>
      <c r="BB197" s="118" t="s">
        <v>907</v>
      </c>
      <c r="BC197" s="118"/>
    </row>
    <row r="198" spans="1:55" x14ac:dyDescent="0.2">
      <c r="A198" s="289"/>
      <c r="B198" s="290"/>
      <c r="C198" s="290"/>
      <c r="D198" s="290"/>
      <c r="E198" s="290"/>
      <c r="F198" s="290"/>
      <c r="G198" s="290"/>
      <c r="H198" s="290"/>
      <c r="I198" s="290"/>
      <c r="J198" s="290"/>
      <c r="K198" s="290"/>
      <c r="L198" s="290"/>
      <c r="M198" s="290"/>
      <c r="N198" s="290"/>
      <c r="O198" s="290"/>
      <c r="P198" s="290"/>
      <c r="Q198" s="290"/>
      <c r="R198" s="290"/>
      <c r="S198" s="290"/>
      <c r="T198" s="290"/>
      <c r="U198" s="290"/>
      <c r="V198" s="290"/>
      <c r="W198" s="290"/>
      <c r="X198" s="290"/>
      <c r="Y198" s="290"/>
      <c r="Z198" s="290"/>
      <c r="AA198" s="290"/>
      <c r="AB198" s="290"/>
      <c r="AC198" s="290"/>
      <c r="AD198" s="290"/>
      <c r="AE198" s="290"/>
      <c r="AF198" s="362"/>
      <c r="AG198" s="362"/>
      <c r="AH198" s="362"/>
      <c r="AI198" s="362"/>
      <c r="AJ198" s="362"/>
      <c r="AK198" s="363"/>
      <c r="AS198" s="116" t="s">
        <v>773</v>
      </c>
      <c r="AT198" s="117">
        <v>2</v>
      </c>
      <c r="AU198" s="116" t="s">
        <v>448</v>
      </c>
      <c r="AV198" s="118">
        <v>390</v>
      </c>
      <c r="AX198" s="116" t="s">
        <v>773</v>
      </c>
      <c r="AY198" s="117">
        <v>2</v>
      </c>
      <c r="AZ198" s="116" t="s">
        <v>448</v>
      </c>
      <c r="BA198" s="118">
        <v>390</v>
      </c>
      <c r="BB198" s="118" t="s">
        <v>907</v>
      </c>
      <c r="BC198" s="118"/>
    </row>
    <row r="199" spans="1:55" ht="13.5" customHeight="1" x14ac:dyDescent="0.2">
      <c r="A199" s="289"/>
      <c r="B199" s="290"/>
      <c r="C199" s="290"/>
      <c r="D199" s="290"/>
      <c r="E199" s="290"/>
      <c r="F199" s="290"/>
      <c r="G199" s="290"/>
      <c r="H199" s="290"/>
      <c r="I199" s="290"/>
      <c r="J199" s="290"/>
      <c r="K199" s="290"/>
      <c r="L199" s="290"/>
      <c r="M199" s="290"/>
      <c r="N199" s="290"/>
      <c r="O199" s="290"/>
      <c r="P199" s="290"/>
      <c r="Q199" s="290"/>
      <c r="R199" s="290"/>
      <c r="S199" s="290"/>
      <c r="T199" s="290"/>
      <c r="U199" s="290"/>
      <c r="V199" s="290"/>
      <c r="W199" s="290"/>
      <c r="X199" s="290"/>
      <c r="Y199" s="290"/>
      <c r="Z199" s="290"/>
      <c r="AA199" s="290"/>
      <c r="AB199" s="290"/>
      <c r="AC199" s="290"/>
      <c r="AD199" s="290"/>
      <c r="AE199" s="290"/>
      <c r="AF199" s="362"/>
      <c r="AG199" s="362"/>
      <c r="AH199" s="362"/>
      <c r="AI199" s="362"/>
      <c r="AJ199" s="362"/>
      <c r="AK199" s="363"/>
      <c r="AS199" s="116" t="s">
        <v>774</v>
      </c>
      <c r="AT199" s="117">
        <v>2</v>
      </c>
      <c r="AU199" s="116" t="s">
        <v>449</v>
      </c>
      <c r="AV199" s="118">
        <v>460</v>
      </c>
      <c r="AX199" s="116" t="s">
        <v>774</v>
      </c>
      <c r="AY199" s="117">
        <v>2</v>
      </c>
      <c r="AZ199" s="116" t="s">
        <v>449</v>
      </c>
      <c r="BA199" s="118">
        <v>460</v>
      </c>
      <c r="BB199" s="118" t="s">
        <v>907</v>
      </c>
      <c r="BC199" s="118"/>
    </row>
    <row r="200" spans="1:55" x14ac:dyDescent="0.2">
      <c r="A200" s="289"/>
      <c r="B200" s="290"/>
      <c r="C200" s="290"/>
      <c r="D200" s="290"/>
      <c r="E200" s="290"/>
      <c r="F200" s="290"/>
      <c r="G200" s="290"/>
      <c r="H200" s="290"/>
      <c r="I200" s="290"/>
      <c r="J200" s="290"/>
      <c r="K200" s="290"/>
      <c r="L200" s="290"/>
      <c r="M200" s="290"/>
      <c r="N200" s="290"/>
      <c r="O200" s="290"/>
      <c r="P200" s="290"/>
      <c r="Q200" s="290"/>
      <c r="R200" s="290"/>
      <c r="S200" s="290"/>
      <c r="T200" s="290"/>
      <c r="U200" s="290"/>
      <c r="V200" s="290"/>
      <c r="W200" s="290"/>
      <c r="X200" s="290"/>
      <c r="Y200" s="290"/>
      <c r="Z200" s="290"/>
      <c r="AA200" s="290"/>
      <c r="AB200" s="290"/>
      <c r="AC200" s="290"/>
      <c r="AD200" s="290"/>
      <c r="AE200" s="290"/>
      <c r="AF200" s="362"/>
      <c r="AG200" s="362"/>
      <c r="AH200" s="362"/>
      <c r="AI200" s="362"/>
      <c r="AJ200" s="362"/>
      <c r="AK200" s="363"/>
      <c r="AS200" s="116" t="s">
        <v>775</v>
      </c>
      <c r="AT200" s="117">
        <v>2</v>
      </c>
      <c r="AU200" s="116" t="s">
        <v>450</v>
      </c>
      <c r="AV200" s="118">
        <v>270</v>
      </c>
      <c r="AX200" s="116" t="s">
        <v>775</v>
      </c>
      <c r="AY200" s="117">
        <v>2</v>
      </c>
      <c r="AZ200" s="116" t="s">
        <v>450</v>
      </c>
      <c r="BA200" s="118">
        <v>270</v>
      </c>
      <c r="BB200" s="118" t="s">
        <v>907</v>
      </c>
      <c r="BC200" s="118"/>
    </row>
    <row r="201" spans="1:55" x14ac:dyDescent="0.2">
      <c r="A201" s="289"/>
      <c r="B201" s="290"/>
      <c r="C201" s="290"/>
      <c r="D201" s="290"/>
      <c r="E201" s="290"/>
      <c r="F201" s="290"/>
      <c r="G201" s="290"/>
      <c r="H201" s="290"/>
      <c r="I201" s="290"/>
      <c r="J201" s="290"/>
      <c r="K201" s="290"/>
      <c r="L201" s="290"/>
      <c r="M201" s="290"/>
      <c r="N201" s="290"/>
      <c r="O201" s="290"/>
      <c r="P201" s="290"/>
      <c r="Q201" s="290"/>
      <c r="R201" s="290"/>
      <c r="S201" s="290"/>
      <c r="T201" s="290"/>
      <c r="U201" s="290"/>
      <c r="V201" s="290"/>
      <c r="W201" s="290"/>
      <c r="X201" s="290"/>
      <c r="Y201" s="290"/>
      <c r="Z201" s="290"/>
      <c r="AA201" s="290"/>
      <c r="AB201" s="290"/>
      <c r="AC201" s="290"/>
      <c r="AD201" s="290"/>
      <c r="AE201" s="290"/>
      <c r="AF201" s="362"/>
      <c r="AG201" s="362"/>
      <c r="AH201" s="362"/>
      <c r="AI201" s="362"/>
      <c r="AJ201" s="362"/>
      <c r="AK201" s="363"/>
      <c r="AS201" s="116" t="s">
        <v>776</v>
      </c>
      <c r="AT201" s="117">
        <v>2</v>
      </c>
      <c r="AU201" s="116" t="s">
        <v>451</v>
      </c>
      <c r="AV201" s="118">
        <v>360</v>
      </c>
      <c r="AX201" s="116" t="s">
        <v>776</v>
      </c>
      <c r="AY201" s="117">
        <v>2</v>
      </c>
      <c r="AZ201" s="116" t="s">
        <v>451</v>
      </c>
      <c r="BA201" s="118">
        <v>360</v>
      </c>
      <c r="BB201" s="118" t="s">
        <v>907</v>
      </c>
      <c r="BC201" s="118"/>
    </row>
    <row r="202" spans="1:55" ht="13.5" thickBot="1" x14ac:dyDescent="0.25">
      <c r="A202" s="620" t="s">
        <v>13</v>
      </c>
      <c r="B202" s="621"/>
      <c r="C202" s="621"/>
      <c r="D202" s="621"/>
      <c r="E202" s="621"/>
      <c r="F202" s="621"/>
      <c r="G202" s="621"/>
      <c r="H202" s="621"/>
      <c r="I202" s="621"/>
      <c r="J202" s="621"/>
      <c r="K202" s="621"/>
      <c r="L202" s="621"/>
      <c r="M202" s="621"/>
      <c r="N202" s="621"/>
      <c r="O202" s="621"/>
      <c r="P202" s="621"/>
      <c r="Q202" s="621"/>
      <c r="R202" s="621"/>
      <c r="S202" s="621"/>
      <c r="T202" s="621"/>
      <c r="U202" s="621"/>
      <c r="V202" s="621"/>
      <c r="W202" s="621"/>
      <c r="X202" s="621"/>
      <c r="Y202" s="621"/>
      <c r="Z202" s="621"/>
      <c r="AA202" s="621"/>
      <c r="AB202" s="621"/>
      <c r="AC202" s="621"/>
      <c r="AD202" s="621"/>
      <c r="AE202" s="622"/>
      <c r="AF202" s="785" t="str">
        <f>IF(SUM(AF196:AK201)&lt;4,"faltan horas",SUM(AF196:AK201))</f>
        <v>faltan horas</v>
      </c>
      <c r="AG202" s="785"/>
      <c r="AH202" s="785"/>
      <c r="AI202" s="785"/>
      <c r="AJ202" s="785"/>
      <c r="AK202" s="786"/>
      <c r="AS202" s="116" t="s">
        <v>777</v>
      </c>
      <c r="AT202" s="117">
        <v>1</v>
      </c>
      <c r="AU202" s="116" t="s">
        <v>452</v>
      </c>
      <c r="AV202" s="118">
        <v>200</v>
      </c>
      <c r="AX202" s="116" t="s">
        <v>777</v>
      </c>
      <c r="AY202" s="117">
        <v>1</v>
      </c>
      <c r="AZ202" s="116" t="s">
        <v>452</v>
      </c>
      <c r="BA202" s="118">
        <v>200</v>
      </c>
      <c r="BB202" s="118" t="s">
        <v>907</v>
      </c>
      <c r="BC202" s="118"/>
    </row>
    <row r="203" spans="1:55" ht="78" customHeight="1" x14ac:dyDescent="0.2">
      <c r="A203" s="62"/>
      <c r="B203" s="62"/>
      <c r="C203" s="62"/>
      <c r="D203" s="62"/>
      <c r="E203" s="62"/>
      <c r="F203" s="62"/>
      <c r="G203" s="62"/>
      <c r="H203" s="62"/>
      <c r="I203" s="62"/>
      <c r="J203" s="62"/>
      <c r="K203" s="62"/>
      <c r="L203" s="62"/>
      <c r="M203" s="62"/>
      <c r="N203" s="62"/>
      <c r="O203" s="62"/>
      <c r="P203" s="62"/>
      <c r="Q203" s="62"/>
      <c r="R203" s="62"/>
      <c r="S203" s="62"/>
      <c r="T203" s="62"/>
      <c r="U203" s="62"/>
      <c r="V203" s="62"/>
      <c r="W203" s="62"/>
      <c r="X203" s="62"/>
      <c r="Y203" s="62"/>
      <c r="Z203" s="62"/>
      <c r="AA203" s="62"/>
      <c r="AB203" s="62"/>
      <c r="AC203" s="62"/>
      <c r="AD203" s="62"/>
      <c r="AE203" s="62"/>
      <c r="AF203" s="63"/>
      <c r="AG203" s="63"/>
      <c r="AH203" s="63"/>
      <c r="AI203" s="63"/>
      <c r="AJ203" s="63"/>
      <c r="AK203" s="63"/>
      <c r="AS203" s="116" t="s">
        <v>778</v>
      </c>
      <c r="AT203" s="117">
        <v>2</v>
      </c>
      <c r="AU203" s="116" t="s">
        <v>453</v>
      </c>
      <c r="AV203" s="118">
        <v>400</v>
      </c>
      <c r="AX203" s="116" t="s">
        <v>778</v>
      </c>
      <c r="AY203" s="117">
        <v>2</v>
      </c>
      <c r="AZ203" s="116" t="s">
        <v>453</v>
      </c>
      <c r="BA203" s="118">
        <v>400</v>
      </c>
      <c r="BB203" s="118" t="s">
        <v>907</v>
      </c>
      <c r="BC203" s="118"/>
    </row>
    <row r="204" spans="1:55" ht="9.75" customHeight="1" x14ac:dyDescent="0.2">
      <c r="A204" s="62"/>
      <c r="B204" s="62"/>
      <c r="C204" s="62"/>
      <c r="D204" s="62"/>
      <c r="E204" s="62"/>
      <c r="F204" s="62"/>
      <c r="G204" s="62"/>
      <c r="H204" s="62"/>
      <c r="I204" s="62"/>
      <c r="J204" s="62"/>
      <c r="K204" s="62"/>
      <c r="L204" s="62"/>
      <c r="M204" s="62"/>
      <c r="N204" s="62"/>
      <c r="O204" s="62"/>
      <c r="P204" s="62"/>
      <c r="Q204" s="62"/>
      <c r="R204" s="62"/>
      <c r="S204" s="62"/>
      <c r="T204" s="62"/>
      <c r="U204" s="62"/>
      <c r="V204" s="62"/>
      <c r="W204" s="62"/>
      <c r="X204" s="62"/>
      <c r="Y204" s="62"/>
      <c r="Z204" s="62"/>
      <c r="AA204" s="62"/>
      <c r="AB204" s="62"/>
      <c r="AC204" s="62"/>
      <c r="AD204" s="62"/>
      <c r="AE204" s="62"/>
      <c r="AF204" s="63"/>
      <c r="AG204" s="63"/>
      <c r="AH204" s="63"/>
      <c r="AI204" s="63"/>
      <c r="AJ204" s="63"/>
      <c r="AK204" s="63"/>
      <c r="AS204" s="116" t="s">
        <v>779</v>
      </c>
      <c r="AT204" s="117">
        <v>1</v>
      </c>
      <c r="AU204" s="116" t="s">
        <v>454</v>
      </c>
      <c r="AV204" s="118">
        <v>320</v>
      </c>
      <c r="AX204" s="116" t="s">
        <v>779</v>
      </c>
      <c r="AY204" s="117">
        <v>1</v>
      </c>
      <c r="AZ204" s="116" t="s">
        <v>454</v>
      </c>
      <c r="BA204" s="118">
        <v>320</v>
      </c>
      <c r="BB204" s="118" t="s">
        <v>907</v>
      </c>
      <c r="BC204" s="118"/>
    </row>
    <row r="205" spans="1:55" ht="7.5" customHeight="1" x14ac:dyDescent="0.2">
      <c r="A205" s="62"/>
      <c r="B205" s="62"/>
      <c r="C205" s="62"/>
      <c r="D205" s="62"/>
      <c r="E205" s="62"/>
      <c r="F205" s="62"/>
      <c r="G205" s="62"/>
      <c r="H205" s="62"/>
      <c r="I205" s="62"/>
      <c r="J205" s="62"/>
      <c r="K205" s="62"/>
      <c r="L205" s="62"/>
      <c r="M205" s="62"/>
      <c r="N205" s="62"/>
      <c r="O205" s="62"/>
      <c r="P205" s="62"/>
      <c r="Q205" s="62"/>
      <c r="R205" s="62"/>
      <c r="S205" s="62"/>
      <c r="T205" s="62"/>
      <c r="U205" s="62"/>
      <c r="V205" s="62"/>
      <c r="W205" s="62"/>
      <c r="X205" s="62"/>
      <c r="Y205" s="62"/>
      <c r="Z205" s="62"/>
      <c r="AA205" s="62"/>
      <c r="AB205" s="62"/>
      <c r="AC205" s="62"/>
      <c r="AD205" s="62"/>
      <c r="AE205" s="62"/>
      <c r="AF205" s="63"/>
      <c r="AG205" s="63"/>
      <c r="AH205" s="63"/>
      <c r="AI205" s="63"/>
      <c r="AJ205" s="63"/>
      <c r="AK205" s="63"/>
      <c r="AS205" s="116" t="s">
        <v>780</v>
      </c>
      <c r="AT205" s="117">
        <v>2</v>
      </c>
      <c r="AU205" s="116" t="s">
        <v>455</v>
      </c>
      <c r="AV205" s="118">
        <v>240</v>
      </c>
      <c r="AX205" s="116" t="s">
        <v>780</v>
      </c>
      <c r="AY205" s="117">
        <v>2</v>
      </c>
      <c r="AZ205" s="116" t="s">
        <v>455</v>
      </c>
      <c r="BA205" s="118">
        <v>240</v>
      </c>
      <c r="BB205" s="118" t="s">
        <v>907</v>
      </c>
      <c r="BC205" s="118"/>
    </row>
    <row r="206" spans="1:55" ht="3.75" customHeight="1" x14ac:dyDescent="0.2">
      <c r="A206" s="62"/>
      <c r="B206" s="62"/>
      <c r="C206" s="62"/>
      <c r="D206" s="62"/>
      <c r="E206" s="62"/>
      <c r="F206" s="62"/>
      <c r="G206" s="62"/>
      <c r="H206" s="62"/>
      <c r="I206" s="62"/>
      <c r="J206" s="62"/>
      <c r="K206" s="62"/>
      <c r="L206" s="62"/>
      <c r="M206" s="62"/>
      <c r="N206" s="62"/>
      <c r="O206" s="62"/>
      <c r="P206" s="62"/>
      <c r="Q206" s="62"/>
      <c r="R206" s="62"/>
      <c r="S206" s="62"/>
      <c r="T206" s="62"/>
      <c r="U206" s="62"/>
      <c r="V206" s="62"/>
      <c r="W206" s="62"/>
      <c r="X206" s="62"/>
      <c r="Y206" s="62"/>
      <c r="Z206" s="62"/>
      <c r="AA206" s="62"/>
      <c r="AB206" s="62"/>
      <c r="AC206" s="62"/>
      <c r="AD206" s="62"/>
      <c r="AE206" s="62"/>
      <c r="AF206" s="63"/>
      <c r="AG206" s="63"/>
      <c r="AH206" s="63"/>
      <c r="AI206" s="63"/>
      <c r="AJ206" s="63"/>
      <c r="AK206" s="63"/>
      <c r="AS206" s="116" t="s">
        <v>781</v>
      </c>
      <c r="AT206" s="117">
        <v>2</v>
      </c>
      <c r="AU206" s="116" t="s">
        <v>456</v>
      </c>
      <c r="AV206" s="118">
        <v>330</v>
      </c>
      <c r="AX206" s="116" t="s">
        <v>781</v>
      </c>
      <c r="AY206" s="117">
        <v>2</v>
      </c>
      <c r="AZ206" s="116" t="s">
        <v>456</v>
      </c>
      <c r="BA206" s="118">
        <v>330</v>
      </c>
      <c r="BB206" s="118" t="s">
        <v>907</v>
      </c>
      <c r="BC206" s="118"/>
    </row>
    <row r="207" spans="1:55" ht="24.75" customHeight="1" x14ac:dyDescent="0.2">
      <c r="A207" s="567" t="s">
        <v>922</v>
      </c>
      <c r="B207" s="567"/>
      <c r="C207" s="567"/>
      <c r="D207" s="567"/>
      <c r="E207" s="567"/>
      <c r="F207" s="567"/>
      <c r="G207" s="567"/>
      <c r="H207" s="567"/>
      <c r="I207" s="567"/>
      <c r="J207" s="567"/>
      <c r="K207" s="567"/>
      <c r="L207" s="567"/>
      <c r="M207" s="567"/>
      <c r="N207" s="567"/>
      <c r="O207" s="567"/>
      <c r="P207" s="567"/>
      <c r="Q207" s="567"/>
      <c r="R207" s="567"/>
      <c r="S207" s="567"/>
      <c r="T207" s="567"/>
      <c r="U207" s="567"/>
      <c r="V207" s="567"/>
      <c r="W207" s="567"/>
      <c r="X207" s="567"/>
      <c r="Y207" s="567"/>
      <c r="Z207" s="567"/>
      <c r="AA207" s="567"/>
      <c r="AB207" s="567"/>
      <c r="AC207" s="567"/>
      <c r="AD207" s="567"/>
      <c r="AE207" s="567"/>
      <c r="AF207" s="567"/>
      <c r="AG207" s="567"/>
      <c r="AH207" s="567"/>
      <c r="AI207" s="567"/>
      <c r="AJ207" s="567"/>
      <c r="AK207" s="567"/>
      <c r="AS207" s="116" t="s">
        <v>782</v>
      </c>
      <c r="AT207" s="117">
        <v>2</v>
      </c>
      <c r="AU207" s="116" t="s">
        <v>457</v>
      </c>
      <c r="AV207" s="118">
        <v>270</v>
      </c>
      <c r="AX207" s="116" t="s">
        <v>782</v>
      </c>
      <c r="AY207" s="117">
        <v>2</v>
      </c>
      <c r="AZ207" s="116" t="s">
        <v>457</v>
      </c>
      <c r="BA207" s="118">
        <v>270</v>
      </c>
      <c r="BB207" s="118" t="s">
        <v>907</v>
      </c>
      <c r="BC207" s="118"/>
    </row>
    <row r="208" spans="1:55" ht="46.5" customHeight="1" thickBot="1" x14ac:dyDescent="0.25">
      <c r="A208" s="1016" t="s">
        <v>250</v>
      </c>
      <c r="B208" s="1016"/>
      <c r="C208" s="1016"/>
      <c r="D208" s="1016"/>
      <c r="E208" s="1016"/>
      <c r="F208" s="1016"/>
      <c r="G208" s="1016"/>
      <c r="H208" s="1016"/>
      <c r="I208" s="1016"/>
      <c r="J208" s="1016"/>
      <c r="K208" s="1016"/>
      <c r="L208" s="1016"/>
      <c r="M208" s="1016"/>
      <c r="N208" s="1016"/>
      <c r="O208" s="1016"/>
      <c r="P208" s="1016"/>
      <c r="Q208" s="1016"/>
      <c r="R208" s="1016"/>
      <c r="S208" s="1016"/>
      <c r="T208" s="1016"/>
      <c r="U208" s="1016"/>
      <c r="V208" s="1016"/>
      <c r="W208" s="1016"/>
      <c r="X208" s="1016"/>
      <c r="Y208" s="1016"/>
      <c r="Z208" s="1016"/>
      <c r="AA208" s="1016"/>
      <c r="AB208" s="1016"/>
      <c r="AC208" s="1016"/>
      <c r="AD208" s="1016"/>
      <c r="AE208" s="1016"/>
      <c r="AF208" s="1016"/>
      <c r="AG208" s="1016"/>
      <c r="AH208" s="1016"/>
      <c r="AI208" s="1016"/>
      <c r="AJ208" s="1016"/>
      <c r="AK208" s="1016"/>
      <c r="AS208" s="116" t="s">
        <v>783</v>
      </c>
      <c r="AT208" s="117">
        <v>1</v>
      </c>
      <c r="AU208" s="116" t="s">
        <v>458</v>
      </c>
      <c r="AV208" s="118">
        <v>220</v>
      </c>
      <c r="AX208" s="116" t="s">
        <v>783</v>
      </c>
      <c r="AY208" s="117">
        <v>1</v>
      </c>
      <c r="AZ208" s="116" t="s">
        <v>458</v>
      </c>
      <c r="BA208" s="118">
        <v>220</v>
      </c>
      <c r="BB208" s="118" t="s">
        <v>907</v>
      </c>
      <c r="BC208" s="118"/>
    </row>
    <row r="209" spans="1:55" ht="20.25" customHeight="1" x14ac:dyDescent="0.2">
      <c r="A209" s="645" t="s">
        <v>135</v>
      </c>
      <c r="B209" s="646"/>
      <c r="C209" s="646"/>
      <c r="D209" s="646"/>
      <c r="E209" s="646"/>
      <c r="F209" s="646"/>
      <c r="G209" s="646"/>
      <c r="H209" s="646"/>
      <c r="I209" s="646"/>
      <c r="J209" s="646"/>
      <c r="K209" s="646"/>
      <c r="L209" s="646"/>
      <c r="M209" s="646"/>
      <c r="N209" s="646"/>
      <c r="O209" s="646"/>
      <c r="P209" s="646"/>
      <c r="Q209" s="646"/>
      <c r="R209" s="646"/>
      <c r="S209" s="646"/>
      <c r="T209" s="646"/>
      <c r="U209" s="646"/>
      <c r="V209" s="646"/>
      <c r="W209" s="646"/>
      <c r="X209" s="646"/>
      <c r="Y209" s="646"/>
      <c r="Z209" s="646"/>
      <c r="AA209" s="646"/>
      <c r="AB209" s="646"/>
      <c r="AC209" s="646"/>
      <c r="AD209" s="646"/>
      <c r="AE209" s="646"/>
      <c r="AF209" s="299" t="s">
        <v>34</v>
      </c>
      <c r="AG209" s="299"/>
      <c r="AH209" s="299"/>
      <c r="AI209" s="299"/>
      <c r="AJ209" s="299"/>
      <c r="AK209" s="300"/>
      <c r="AS209" s="116" t="s">
        <v>784</v>
      </c>
      <c r="AT209" s="117">
        <v>2</v>
      </c>
      <c r="AU209" s="116" t="s">
        <v>459</v>
      </c>
      <c r="AV209" s="118">
        <v>270</v>
      </c>
      <c r="AX209" s="116" t="s">
        <v>784</v>
      </c>
      <c r="AY209" s="117">
        <v>2</v>
      </c>
      <c r="AZ209" s="116" t="s">
        <v>459</v>
      </c>
      <c r="BA209" s="118">
        <v>270</v>
      </c>
      <c r="BB209" s="118" t="s">
        <v>907</v>
      </c>
      <c r="BC209" s="118"/>
    </row>
    <row r="210" spans="1:55" ht="15.75" customHeight="1" thickBot="1" x14ac:dyDescent="0.25">
      <c r="A210" s="647"/>
      <c r="B210" s="648"/>
      <c r="C210" s="648"/>
      <c r="D210" s="648"/>
      <c r="E210" s="648"/>
      <c r="F210" s="648"/>
      <c r="G210" s="648"/>
      <c r="H210" s="648"/>
      <c r="I210" s="648"/>
      <c r="J210" s="648"/>
      <c r="K210" s="648"/>
      <c r="L210" s="648"/>
      <c r="M210" s="648"/>
      <c r="N210" s="648"/>
      <c r="O210" s="648"/>
      <c r="P210" s="648"/>
      <c r="Q210" s="648"/>
      <c r="R210" s="648"/>
      <c r="S210" s="648"/>
      <c r="T210" s="648"/>
      <c r="U210" s="648"/>
      <c r="V210" s="648"/>
      <c r="W210" s="648"/>
      <c r="X210" s="648"/>
      <c r="Y210" s="648"/>
      <c r="Z210" s="648"/>
      <c r="AA210" s="648"/>
      <c r="AB210" s="648"/>
      <c r="AC210" s="648"/>
      <c r="AD210" s="648"/>
      <c r="AE210" s="648"/>
      <c r="AF210" s="301"/>
      <c r="AG210" s="301"/>
      <c r="AH210" s="301"/>
      <c r="AI210" s="301"/>
      <c r="AJ210" s="301"/>
      <c r="AK210" s="302"/>
      <c r="AS210" s="116" t="s">
        <v>785</v>
      </c>
      <c r="AT210" s="117">
        <v>2</v>
      </c>
      <c r="AU210" s="116" t="s">
        <v>460</v>
      </c>
      <c r="AV210" s="118">
        <v>430</v>
      </c>
      <c r="AX210" s="116" t="s">
        <v>785</v>
      </c>
      <c r="AY210" s="117">
        <v>2</v>
      </c>
      <c r="AZ210" s="116" t="s">
        <v>460</v>
      </c>
      <c r="BA210" s="118">
        <v>430</v>
      </c>
      <c r="BB210" s="118" t="s">
        <v>907</v>
      </c>
      <c r="BC210" s="118"/>
    </row>
    <row r="211" spans="1:55" ht="13.5" customHeight="1" x14ac:dyDescent="0.2">
      <c r="A211" s="793"/>
      <c r="B211" s="794"/>
      <c r="C211" s="794"/>
      <c r="D211" s="794"/>
      <c r="E211" s="794"/>
      <c r="F211" s="794"/>
      <c r="G211" s="794"/>
      <c r="H211" s="794"/>
      <c r="I211" s="794"/>
      <c r="J211" s="794"/>
      <c r="K211" s="794"/>
      <c r="L211" s="794"/>
      <c r="M211" s="794"/>
      <c r="N211" s="794"/>
      <c r="O211" s="794"/>
      <c r="P211" s="794"/>
      <c r="Q211" s="794"/>
      <c r="R211" s="794"/>
      <c r="S211" s="794"/>
      <c r="T211" s="794"/>
      <c r="U211" s="794"/>
      <c r="V211" s="794"/>
      <c r="W211" s="794"/>
      <c r="X211" s="794"/>
      <c r="Y211" s="794"/>
      <c r="Z211" s="794"/>
      <c r="AA211" s="794"/>
      <c r="AB211" s="794"/>
      <c r="AC211" s="794"/>
      <c r="AD211" s="794"/>
      <c r="AE211" s="794"/>
      <c r="AF211" s="665">
        <v>0</v>
      </c>
      <c r="AG211" s="665"/>
      <c r="AH211" s="665"/>
      <c r="AI211" s="665"/>
      <c r="AJ211" s="665"/>
      <c r="AK211" s="666"/>
      <c r="AS211" s="116" t="s">
        <v>786</v>
      </c>
      <c r="AT211" s="117">
        <v>1</v>
      </c>
      <c r="AU211" s="116" t="s">
        <v>461</v>
      </c>
      <c r="AV211" s="118">
        <v>170</v>
      </c>
      <c r="AX211" s="116" t="s">
        <v>786</v>
      </c>
      <c r="AY211" s="117">
        <v>1</v>
      </c>
      <c r="AZ211" s="116" t="s">
        <v>461</v>
      </c>
      <c r="BA211" s="118">
        <v>170</v>
      </c>
      <c r="BB211" s="118" t="s">
        <v>907</v>
      </c>
      <c r="BC211" s="118"/>
    </row>
    <row r="212" spans="1:55" ht="13.5" customHeight="1" x14ac:dyDescent="0.2">
      <c r="A212" s="795"/>
      <c r="B212" s="796"/>
      <c r="C212" s="796"/>
      <c r="D212" s="796"/>
      <c r="E212" s="796"/>
      <c r="F212" s="796"/>
      <c r="G212" s="796"/>
      <c r="H212" s="796"/>
      <c r="I212" s="796"/>
      <c r="J212" s="796"/>
      <c r="K212" s="796"/>
      <c r="L212" s="796"/>
      <c r="M212" s="796"/>
      <c r="N212" s="796"/>
      <c r="O212" s="796"/>
      <c r="P212" s="796"/>
      <c r="Q212" s="796"/>
      <c r="R212" s="796"/>
      <c r="S212" s="796"/>
      <c r="T212" s="796"/>
      <c r="U212" s="796"/>
      <c r="V212" s="796"/>
      <c r="W212" s="796"/>
      <c r="X212" s="796"/>
      <c r="Y212" s="796"/>
      <c r="Z212" s="796"/>
      <c r="AA212" s="796"/>
      <c r="AB212" s="796"/>
      <c r="AC212" s="796"/>
      <c r="AD212" s="796"/>
      <c r="AE212" s="797"/>
      <c r="AF212" s="357"/>
      <c r="AG212" s="358"/>
      <c r="AH212" s="358"/>
      <c r="AI212" s="358"/>
      <c r="AJ212" s="358"/>
      <c r="AK212" s="359"/>
      <c r="AS212" s="116" t="s">
        <v>788</v>
      </c>
      <c r="AT212" s="117">
        <v>2</v>
      </c>
      <c r="AU212" s="116" t="s">
        <v>463</v>
      </c>
      <c r="AV212" s="118">
        <v>380</v>
      </c>
      <c r="AX212" s="116" t="s">
        <v>788</v>
      </c>
      <c r="AY212" s="117">
        <v>2</v>
      </c>
      <c r="AZ212" s="116" t="s">
        <v>463</v>
      </c>
      <c r="BA212" s="118">
        <v>380</v>
      </c>
      <c r="BB212" s="118" t="s">
        <v>907</v>
      </c>
      <c r="BC212" s="118"/>
    </row>
    <row r="213" spans="1:55" ht="13.5" customHeight="1" x14ac:dyDescent="0.2">
      <c r="A213" s="774"/>
      <c r="B213" s="775"/>
      <c r="C213" s="775"/>
      <c r="D213" s="775"/>
      <c r="E213" s="775"/>
      <c r="F213" s="775"/>
      <c r="G213" s="775"/>
      <c r="H213" s="775"/>
      <c r="I213" s="775"/>
      <c r="J213" s="775"/>
      <c r="K213" s="775"/>
      <c r="L213" s="775"/>
      <c r="M213" s="775"/>
      <c r="N213" s="775"/>
      <c r="O213" s="775"/>
      <c r="P213" s="775"/>
      <c r="Q213" s="775"/>
      <c r="R213" s="775"/>
      <c r="S213" s="775"/>
      <c r="T213" s="775"/>
      <c r="U213" s="775"/>
      <c r="V213" s="775"/>
      <c r="W213" s="775"/>
      <c r="X213" s="775"/>
      <c r="Y213" s="775"/>
      <c r="Z213" s="775"/>
      <c r="AA213" s="775"/>
      <c r="AB213" s="775"/>
      <c r="AC213" s="775"/>
      <c r="AD213" s="775"/>
      <c r="AE213" s="775"/>
      <c r="AF213" s="362"/>
      <c r="AG213" s="362"/>
      <c r="AH213" s="362"/>
      <c r="AI213" s="362"/>
      <c r="AJ213" s="362"/>
      <c r="AK213" s="363"/>
      <c r="AS213" s="116" t="s">
        <v>787</v>
      </c>
      <c r="AT213" s="117">
        <v>1</v>
      </c>
      <c r="AU213" s="116" t="s">
        <v>462</v>
      </c>
      <c r="AV213" s="118">
        <v>220</v>
      </c>
      <c r="AX213" s="116" t="s">
        <v>787</v>
      </c>
      <c r="AY213" s="117">
        <v>1</v>
      </c>
      <c r="AZ213" s="116" t="s">
        <v>462</v>
      </c>
      <c r="BA213" s="118">
        <v>220</v>
      </c>
      <c r="BB213" s="118" t="s">
        <v>907</v>
      </c>
      <c r="BC213" s="118"/>
    </row>
    <row r="214" spans="1:55" ht="12.75" customHeight="1" thickBot="1" x14ac:dyDescent="0.25">
      <c r="A214" s="620" t="s">
        <v>13</v>
      </c>
      <c r="B214" s="621"/>
      <c r="C214" s="621"/>
      <c r="D214" s="621"/>
      <c r="E214" s="621"/>
      <c r="F214" s="621"/>
      <c r="G214" s="621"/>
      <c r="H214" s="621"/>
      <c r="I214" s="621"/>
      <c r="J214" s="621"/>
      <c r="K214" s="621"/>
      <c r="L214" s="621"/>
      <c r="M214" s="621"/>
      <c r="N214" s="621"/>
      <c r="O214" s="621"/>
      <c r="P214" s="621"/>
      <c r="Q214" s="621"/>
      <c r="R214" s="621"/>
      <c r="S214" s="621"/>
      <c r="T214" s="621"/>
      <c r="U214" s="621"/>
      <c r="V214" s="621"/>
      <c r="W214" s="621"/>
      <c r="X214" s="621"/>
      <c r="Y214" s="621"/>
      <c r="Z214" s="621"/>
      <c r="AA214" s="621"/>
      <c r="AB214" s="621"/>
      <c r="AC214" s="621"/>
      <c r="AD214" s="621"/>
      <c r="AE214" s="622"/>
      <c r="AF214" s="785" t="str">
        <f>IF(SUM(AF211:AK213)&lt;30,"faltan horas",SUM(AF211:AK213))</f>
        <v>faltan horas</v>
      </c>
      <c r="AG214" s="785"/>
      <c r="AH214" s="785"/>
      <c r="AI214" s="785"/>
      <c r="AJ214" s="785"/>
      <c r="AK214" s="786"/>
      <c r="AS214" s="116" t="s">
        <v>789</v>
      </c>
      <c r="AT214" s="117">
        <v>2</v>
      </c>
      <c r="AU214" s="116" t="s">
        <v>464</v>
      </c>
      <c r="AV214" s="118">
        <v>410</v>
      </c>
      <c r="AX214" s="116" t="s">
        <v>789</v>
      </c>
      <c r="AY214" s="117">
        <v>2</v>
      </c>
      <c r="AZ214" s="116" t="s">
        <v>464</v>
      </c>
      <c r="BA214" s="118">
        <v>410</v>
      </c>
      <c r="BB214" s="118" t="s">
        <v>907</v>
      </c>
      <c r="BC214" s="118"/>
    </row>
    <row r="215" spans="1:55" x14ac:dyDescent="0.2">
      <c r="A215" s="815"/>
      <c r="B215" s="816"/>
      <c r="C215" s="816"/>
      <c r="D215" s="816"/>
      <c r="E215" s="816"/>
      <c r="F215" s="816"/>
      <c r="G215" s="816"/>
      <c r="H215" s="816"/>
      <c r="I215" s="816"/>
      <c r="J215" s="816"/>
      <c r="K215" s="816"/>
      <c r="L215" s="816"/>
      <c r="M215" s="816"/>
      <c r="N215" s="816"/>
      <c r="O215" s="816"/>
      <c r="P215" s="816"/>
      <c r="Q215" s="816"/>
      <c r="R215" s="816"/>
      <c r="S215" s="816"/>
      <c r="T215" s="816"/>
      <c r="U215" s="816"/>
      <c r="V215" s="816"/>
      <c r="W215" s="816"/>
      <c r="X215" s="816"/>
      <c r="Y215" s="816"/>
      <c r="Z215" s="816"/>
      <c r="AA215" s="816"/>
      <c r="AB215" s="816"/>
      <c r="AC215" s="816"/>
      <c r="AD215" s="816"/>
      <c r="AE215" s="817"/>
      <c r="AF215" s="776"/>
      <c r="AG215" s="777"/>
      <c r="AH215" s="777"/>
      <c r="AI215" s="777"/>
      <c r="AJ215" s="777"/>
      <c r="AK215" s="778"/>
      <c r="AS215" s="116" t="s">
        <v>791</v>
      </c>
      <c r="AT215" s="117">
        <v>2</v>
      </c>
      <c r="AU215" s="116" t="s">
        <v>466</v>
      </c>
      <c r="AV215" s="118">
        <v>400</v>
      </c>
      <c r="AX215" s="116" t="s">
        <v>791</v>
      </c>
      <c r="AY215" s="117">
        <v>2</v>
      </c>
      <c r="AZ215" s="116" t="s">
        <v>466</v>
      </c>
      <c r="BA215" s="118">
        <v>400</v>
      </c>
      <c r="BB215" s="118" t="s">
        <v>907</v>
      </c>
      <c r="BC215" s="118"/>
    </row>
    <row r="216" spans="1:55" ht="16.5" customHeight="1" thickBot="1" x14ac:dyDescent="0.25">
      <c r="A216" s="569" t="s">
        <v>923</v>
      </c>
      <c r="B216" s="569"/>
      <c r="C216" s="569"/>
      <c r="D216" s="569"/>
      <c r="E216" s="569"/>
      <c r="F216" s="569"/>
      <c r="G216" s="569"/>
      <c r="H216" s="569"/>
      <c r="I216" s="569"/>
      <c r="J216" s="569"/>
      <c r="K216" s="569"/>
      <c r="L216" s="569"/>
      <c r="M216" s="569"/>
      <c r="N216" s="569"/>
      <c r="O216" s="569"/>
      <c r="P216" s="569"/>
      <c r="Q216" s="569"/>
      <c r="R216" s="569"/>
      <c r="S216" s="569"/>
      <c r="T216" s="569"/>
      <c r="U216" s="569"/>
      <c r="V216" s="569"/>
      <c r="W216" s="569"/>
      <c r="X216" s="569"/>
      <c r="Y216" s="569"/>
      <c r="Z216" s="569"/>
      <c r="AA216" s="569"/>
      <c r="AB216" s="569"/>
      <c r="AC216" s="569"/>
      <c r="AD216" s="569"/>
      <c r="AE216" s="569"/>
      <c r="AF216" s="569"/>
      <c r="AG216" s="569"/>
      <c r="AH216" s="569"/>
      <c r="AI216" s="569"/>
      <c r="AJ216" s="569"/>
      <c r="AK216" s="569"/>
      <c r="AS216" s="116" t="s">
        <v>792</v>
      </c>
      <c r="AT216" s="117">
        <v>2</v>
      </c>
      <c r="AU216" s="116" t="s">
        <v>467</v>
      </c>
      <c r="AV216" s="118">
        <v>470</v>
      </c>
      <c r="AX216" s="116" t="s">
        <v>792</v>
      </c>
      <c r="AY216" s="117">
        <v>2</v>
      </c>
      <c r="AZ216" s="116" t="s">
        <v>467</v>
      </c>
      <c r="BA216" s="118">
        <v>470</v>
      </c>
      <c r="BB216" s="118" t="s">
        <v>907</v>
      </c>
      <c r="BC216" s="118"/>
    </row>
    <row r="217" spans="1:55" ht="14.25" customHeight="1" x14ac:dyDescent="0.2">
      <c r="A217" s="645" t="s">
        <v>135</v>
      </c>
      <c r="B217" s="646"/>
      <c r="C217" s="646"/>
      <c r="D217" s="646"/>
      <c r="E217" s="646"/>
      <c r="F217" s="646"/>
      <c r="G217" s="646"/>
      <c r="H217" s="646"/>
      <c r="I217" s="646"/>
      <c r="J217" s="646"/>
      <c r="K217" s="646"/>
      <c r="L217" s="646"/>
      <c r="M217" s="646"/>
      <c r="N217" s="646"/>
      <c r="O217" s="646"/>
      <c r="P217" s="646"/>
      <c r="Q217" s="646"/>
      <c r="R217" s="646"/>
      <c r="S217" s="646"/>
      <c r="T217" s="646"/>
      <c r="U217" s="646"/>
      <c r="V217" s="646"/>
      <c r="W217" s="646"/>
      <c r="X217" s="646"/>
      <c r="Y217" s="646"/>
      <c r="Z217" s="646"/>
      <c r="AA217" s="646"/>
      <c r="AB217" s="646"/>
      <c r="AC217" s="646"/>
      <c r="AD217" s="646"/>
      <c r="AE217" s="646"/>
      <c r="AF217" s="299" t="s">
        <v>34</v>
      </c>
      <c r="AG217" s="299"/>
      <c r="AH217" s="299"/>
      <c r="AI217" s="299"/>
      <c r="AJ217" s="299"/>
      <c r="AK217" s="300"/>
      <c r="AS217" s="116" t="s">
        <v>793</v>
      </c>
      <c r="AT217" s="117">
        <v>2</v>
      </c>
      <c r="AU217" s="116" t="s">
        <v>468</v>
      </c>
      <c r="AV217" s="118">
        <v>420</v>
      </c>
      <c r="AX217" s="116" t="s">
        <v>793</v>
      </c>
      <c r="AY217" s="117">
        <v>2</v>
      </c>
      <c r="AZ217" s="116" t="s">
        <v>468</v>
      </c>
      <c r="BA217" s="118">
        <v>420</v>
      </c>
      <c r="BB217" s="118" t="s">
        <v>907</v>
      </c>
      <c r="BC217" s="118"/>
    </row>
    <row r="218" spans="1:55" ht="13.5" thickBot="1" x14ac:dyDescent="0.25">
      <c r="A218" s="647"/>
      <c r="B218" s="648"/>
      <c r="C218" s="648"/>
      <c r="D218" s="648"/>
      <c r="E218" s="648"/>
      <c r="F218" s="648"/>
      <c r="G218" s="648"/>
      <c r="H218" s="648"/>
      <c r="I218" s="648"/>
      <c r="J218" s="648"/>
      <c r="K218" s="648"/>
      <c r="L218" s="648"/>
      <c r="M218" s="648"/>
      <c r="N218" s="648"/>
      <c r="O218" s="648"/>
      <c r="P218" s="648"/>
      <c r="Q218" s="648"/>
      <c r="R218" s="648"/>
      <c r="S218" s="648"/>
      <c r="T218" s="648"/>
      <c r="U218" s="648"/>
      <c r="V218" s="648"/>
      <c r="W218" s="648"/>
      <c r="X218" s="648"/>
      <c r="Y218" s="648"/>
      <c r="Z218" s="648"/>
      <c r="AA218" s="648"/>
      <c r="AB218" s="648"/>
      <c r="AC218" s="648"/>
      <c r="AD218" s="648"/>
      <c r="AE218" s="648"/>
      <c r="AF218" s="301"/>
      <c r="AG218" s="301"/>
      <c r="AH218" s="301"/>
      <c r="AI218" s="301"/>
      <c r="AJ218" s="301"/>
      <c r="AK218" s="302"/>
      <c r="AS218" s="116" t="s">
        <v>794</v>
      </c>
      <c r="AT218" s="117">
        <v>1</v>
      </c>
      <c r="AU218" s="116" t="s">
        <v>469</v>
      </c>
      <c r="AV218" s="118">
        <v>330</v>
      </c>
      <c r="AX218" s="116" t="s">
        <v>794</v>
      </c>
      <c r="AY218" s="117">
        <v>1</v>
      </c>
      <c r="AZ218" s="116" t="s">
        <v>469</v>
      </c>
      <c r="BA218" s="118">
        <v>330</v>
      </c>
      <c r="BB218" s="118" t="s">
        <v>907</v>
      </c>
      <c r="BC218" s="118"/>
    </row>
    <row r="219" spans="1:55" ht="15" customHeight="1" x14ac:dyDescent="0.2">
      <c r="A219" s="793"/>
      <c r="B219" s="794"/>
      <c r="C219" s="794"/>
      <c r="D219" s="794"/>
      <c r="E219" s="794"/>
      <c r="F219" s="794"/>
      <c r="G219" s="794"/>
      <c r="H219" s="794"/>
      <c r="I219" s="794"/>
      <c r="J219" s="794"/>
      <c r="K219" s="794"/>
      <c r="L219" s="794"/>
      <c r="M219" s="794"/>
      <c r="N219" s="794"/>
      <c r="O219" s="794"/>
      <c r="P219" s="794"/>
      <c r="Q219" s="794"/>
      <c r="R219" s="794"/>
      <c r="S219" s="794"/>
      <c r="T219" s="794"/>
      <c r="U219" s="794"/>
      <c r="V219" s="794"/>
      <c r="W219" s="794"/>
      <c r="X219" s="794"/>
      <c r="Y219" s="794"/>
      <c r="Z219" s="794"/>
      <c r="AA219" s="794"/>
      <c r="AB219" s="794"/>
      <c r="AC219" s="794"/>
      <c r="AD219" s="794"/>
      <c r="AE219" s="794"/>
      <c r="AF219" s="665">
        <v>0</v>
      </c>
      <c r="AG219" s="665"/>
      <c r="AH219" s="665"/>
      <c r="AI219" s="665"/>
      <c r="AJ219" s="665"/>
      <c r="AK219" s="666"/>
      <c r="AS219" s="116" t="s">
        <v>795</v>
      </c>
      <c r="AT219" s="117">
        <v>2</v>
      </c>
      <c r="AU219" s="116" t="s">
        <v>470</v>
      </c>
      <c r="AV219" s="118">
        <v>290</v>
      </c>
      <c r="AX219" s="116" t="s">
        <v>795</v>
      </c>
      <c r="AY219" s="117">
        <v>2</v>
      </c>
      <c r="AZ219" s="116" t="s">
        <v>470</v>
      </c>
      <c r="BA219" s="118">
        <v>290</v>
      </c>
      <c r="BB219" s="118" t="s">
        <v>907</v>
      </c>
      <c r="BC219" s="118"/>
    </row>
    <row r="220" spans="1:55" x14ac:dyDescent="0.2">
      <c r="A220" s="795"/>
      <c r="B220" s="796"/>
      <c r="C220" s="796"/>
      <c r="D220" s="796"/>
      <c r="E220" s="796"/>
      <c r="F220" s="796"/>
      <c r="G220" s="796"/>
      <c r="H220" s="796"/>
      <c r="I220" s="796"/>
      <c r="J220" s="796"/>
      <c r="K220" s="796"/>
      <c r="L220" s="796"/>
      <c r="M220" s="796"/>
      <c r="N220" s="796"/>
      <c r="O220" s="796"/>
      <c r="P220" s="796"/>
      <c r="Q220" s="796"/>
      <c r="R220" s="796"/>
      <c r="S220" s="796"/>
      <c r="T220" s="796"/>
      <c r="U220" s="796"/>
      <c r="V220" s="796"/>
      <c r="W220" s="796"/>
      <c r="X220" s="796"/>
      <c r="Y220" s="796"/>
      <c r="Z220" s="796"/>
      <c r="AA220" s="796"/>
      <c r="AB220" s="796"/>
      <c r="AC220" s="796"/>
      <c r="AD220" s="796"/>
      <c r="AE220" s="797"/>
      <c r="AF220" s="357"/>
      <c r="AG220" s="358"/>
      <c r="AH220" s="358"/>
      <c r="AI220" s="358"/>
      <c r="AJ220" s="358"/>
      <c r="AK220" s="359"/>
      <c r="AS220" s="116" t="s">
        <v>796</v>
      </c>
      <c r="AT220" s="117">
        <v>1</v>
      </c>
      <c r="AU220" s="116" t="s">
        <v>471</v>
      </c>
      <c r="AV220" s="118">
        <v>180</v>
      </c>
      <c r="AX220" s="116" t="s">
        <v>796</v>
      </c>
      <c r="AY220" s="117">
        <v>1</v>
      </c>
      <c r="AZ220" s="116" t="s">
        <v>471</v>
      </c>
      <c r="BA220" s="118">
        <v>180</v>
      </c>
      <c r="BB220" s="118" t="s">
        <v>907</v>
      </c>
      <c r="BC220" s="118"/>
    </row>
    <row r="221" spans="1:55" ht="12.75" customHeight="1" x14ac:dyDescent="0.2">
      <c r="A221" s="774"/>
      <c r="B221" s="775"/>
      <c r="C221" s="775"/>
      <c r="D221" s="775"/>
      <c r="E221" s="775"/>
      <c r="F221" s="775"/>
      <c r="G221" s="775"/>
      <c r="H221" s="775"/>
      <c r="I221" s="775"/>
      <c r="J221" s="775"/>
      <c r="K221" s="775"/>
      <c r="L221" s="775"/>
      <c r="M221" s="775"/>
      <c r="N221" s="775"/>
      <c r="O221" s="775"/>
      <c r="P221" s="775"/>
      <c r="Q221" s="775"/>
      <c r="R221" s="775"/>
      <c r="S221" s="775"/>
      <c r="T221" s="775"/>
      <c r="U221" s="775"/>
      <c r="V221" s="775"/>
      <c r="W221" s="775"/>
      <c r="X221" s="775"/>
      <c r="Y221" s="775"/>
      <c r="Z221" s="775"/>
      <c r="AA221" s="775"/>
      <c r="AB221" s="775"/>
      <c r="AC221" s="775"/>
      <c r="AD221" s="775"/>
      <c r="AE221" s="775"/>
      <c r="AF221" s="362"/>
      <c r="AG221" s="362"/>
      <c r="AH221" s="362"/>
      <c r="AI221" s="362"/>
      <c r="AJ221" s="362"/>
      <c r="AK221" s="363"/>
      <c r="AS221" s="116" t="s">
        <v>797</v>
      </c>
      <c r="AT221" s="117">
        <v>1</v>
      </c>
      <c r="AU221" s="116" t="s">
        <v>472</v>
      </c>
      <c r="AV221" s="118">
        <v>260</v>
      </c>
      <c r="AX221" s="116" t="s">
        <v>797</v>
      </c>
      <c r="AY221" s="117">
        <v>1</v>
      </c>
      <c r="AZ221" s="116" t="s">
        <v>472</v>
      </c>
      <c r="BA221" s="118">
        <v>260</v>
      </c>
      <c r="BB221" s="118" t="s">
        <v>907</v>
      </c>
      <c r="BC221" s="118"/>
    </row>
    <row r="222" spans="1:55" ht="13.5" customHeight="1" thickBot="1" x14ac:dyDescent="0.25">
      <c r="A222" s="620" t="s">
        <v>13</v>
      </c>
      <c r="B222" s="621"/>
      <c r="C222" s="621"/>
      <c r="D222" s="621"/>
      <c r="E222" s="621"/>
      <c r="F222" s="621"/>
      <c r="G222" s="621"/>
      <c r="H222" s="621"/>
      <c r="I222" s="621"/>
      <c r="J222" s="621"/>
      <c r="K222" s="621"/>
      <c r="L222" s="621"/>
      <c r="M222" s="621"/>
      <c r="N222" s="621"/>
      <c r="O222" s="621"/>
      <c r="P222" s="621"/>
      <c r="Q222" s="621"/>
      <c r="R222" s="621"/>
      <c r="S222" s="621"/>
      <c r="T222" s="621"/>
      <c r="U222" s="621"/>
      <c r="V222" s="621"/>
      <c r="W222" s="621"/>
      <c r="X222" s="621"/>
      <c r="Y222" s="621"/>
      <c r="Z222" s="621"/>
      <c r="AA222" s="621"/>
      <c r="AB222" s="621"/>
      <c r="AC222" s="621"/>
      <c r="AD222" s="621"/>
      <c r="AE222" s="622"/>
      <c r="AF222" s="785" t="str">
        <f>IF(SUM(AF219:AK221)&lt;15,"faltan horas",SUM(AF219:AK221))</f>
        <v>faltan horas</v>
      </c>
      <c r="AG222" s="785"/>
      <c r="AH222" s="785"/>
      <c r="AI222" s="785"/>
      <c r="AJ222" s="785"/>
      <c r="AK222" s="786"/>
      <c r="AS222" s="116" t="s">
        <v>798</v>
      </c>
      <c r="AT222" s="117">
        <v>2</v>
      </c>
      <c r="AU222" s="116" t="s">
        <v>473</v>
      </c>
      <c r="AV222" s="118">
        <v>350</v>
      </c>
      <c r="AX222" s="116" t="s">
        <v>798</v>
      </c>
      <c r="AY222" s="117">
        <v>2</v>
      </c>
      <c r="AZ222" s="116" t="s">
        <v>473</v>
      </c>
      <c r="BA222" s="118">
        <v>350</v>
      </c>
      <c r="BB222" s="118" t="s">
        <v>907</v>
      </c>
      <c r="BC222" s="118"/>
    </row>
    <row r="223" spans="1:55" ht="16.149999999999999" customHeight="1" x14ac:dyDescent="0.2">
      <c r="A223" s="592"/>
      <c r="B223" s="592"/>
      <c r="C223" s="592"/>
      <c r="D223" s="592"/>
      <c r="E223" s="592"/>
      <c r="F223" s="592"/>
      <c r="G223" s="592"/>
      <c r="H223" s="592"/>
      <c r="I223" s="592"/>
      <c r="J223" s="592"/>
      <c r="K223" s="592"/>
      <c r="L223" s="592"/>
      <c r="M223" s="592"/>
      <c r="N223" s="592"/>
      <c r="O223" s="592"/>
      <c r="P223" s="592"/>
      <c r="Q223" s="592"/>
      <c r="R223" s="592"/>
      <c r="S223" s="592"/>
      <c r="T223" s="592"/>
      <c r="U223" s="592"/>
      <c r="V223" s="592"/>
      <c r="W223" s="592"/>
      <c r="X223" s="592"/>
      <c r="Y223" s="592"/>
      <c r="Z223" s="592"/>
      <c r="AA223" s="592"/>
      <c r="AB223" s="592"/>
      <c r="AC223" s="592"/>
      <c r="AD223" s="592"/>
      <c r="AE223" s="592"/>
      <c r="AF223" s="779"/>
      <c r="AG223" s="779"/>
      <c r="AH223" s="779"/>
      <c r="AI223" s="779"/>
      <c r="AJ223" s="779"/>
      <c r="AK223" s="779"/>
      <c r="AS223" s="116" t="s">
        <v>799</v>
      </c>
      <c r="AT223" s="117">
        <v>1</v>
      </c>
      <c r="AU223" s="116" t="s">
        <v>474</v>
      </c>
      <c r="AV223" s="118">
        <v>160</v>
      </c>
      <c r="AX223" s="116" t="s">
        <v>799</v>
      </c>
      <c r="AY223" s="117">
        <v>1</v>
      </c>
      <c r="AZ223" s="116" t="s">
        <v>474</v>
      </c>
      <c r="BA223" s="118">
        <v>160</v>
      </c>
      <c r="BB223" s="118" t="s">
        <v>907</v>
      </c>
      <c r="BC223" s="118"/>
    </row>
    <row r="224" spans="1:55" x14ac:dyDescent="0.2">
      <c r="A224" s="798" t="s">
        <v>955</v>
      </c>
      <c r="B224" s="798"/>
      <c r="C224" s="798"/>
      <c r="D224" s="798"/>
      <c r="E224" s="798"/>
      <c r="F224" s="798"/>
      <c r="G224" s="798"/>
      <c r="H224" s="798"/>
      <c r="I224" s="798"/>
      <c r="J224" s="798"/>
      <c r="K224" s="798"/>
      <c r="L224" s="798"/>
      <c r="M224" s="798"/>
      <c r="N224" s="798"/>
      <c r="O224" s="798"/>
      <c r="P224" s="798"/>
      <c r="Q224" s="798"/>
      <c r="R224" s="798"/>
      <c r="S224" s="798"/>
      <c r="T224" s="798"/>
      <c r="U224" s="798"/>
      <c r="V224" s="798"/>
      <c r="W224" s="798"/>
      <c r="X224" s="798"/>
      <c r="Y224" s="798"/>
      <c r="Z224" s="798"/>
      <c r="AA224" s="798"/>
      <c r="AB224" s="798"/>
      <c r="AC224" s="798"/>
      <c r="AD224" s="798"/>
      <c r="AE224" s="798"/>
      <c r="AF224" s="798"/>
      <c r="AG224" s="798"/>
      <c r="AH224" s="798"/>
      <c r="AI224" s="798"/>
      <c r="AJ224" s="798"/>
      <c r="AK224" s="798"/>
      <c r="AS224" s="116" t="s">
        <v>800</v>
      </c>
      <c r="AT224" s="117">
        <v>1</v>
      </c>
      <c r="AU224" s="116" t="s">
        <v>475</v>
      </c>
      <c r="AV224" s="118">
        <v>280</v>
      </c>
      <c r="AX224" s="116" t="s">
        <v>800</v>
      </c>
      <c r="AY224" s="117">
        <v>1</v>
      </c>
      <c r="AZ224" s="116" t="s">
        <v>475</v>
      </c>
      <c r="BA224" s="118">
        <v>280</v>
      </c>
      <c r="BB224" s="118" t="s">
        <v>907</v>
      </c>
      <c r="BC224" s="118"/>
    </row>
    <row r="225" spans="1:55" ht="29.25" customHeight="1" thickBot="1" x14ac:dyDescent="0.25">
      <c r="A225" s="1021" t="s">
        <v>957</v>
      </c>
      <c r="B225" s="1016"/>
      <c r="C225" s="1016"/>
      <c r="D225" s="1016"/>
      <c r="E225" s="1016"/>
      <c r="F225" s="1016"/>
      <c r="G225" s="1016"/>
      <c r="H225" s="1016"/>
      <c r="I225" s="1016"/>
      <c r="J225" s="1016"/>
      <c r="K225" s="1016"/>
      <c r="L225" s="1016"/>
      <c r="M225" s="1016"/>
      <c r="N225" s="1016"/>
      <c r="O225" s="1016"/>
      <c r="P225" s="1016"/>
      <c r="Q225" s="1016"/>
      <c r="R225" s="1016"/>
      <c r="S225" s="1016"/>
      <c r="T225" s="1016"/>
      <c r="U225" s="1016"/>
      <c r="V225" s="1016"/>
      <c r="W225" s="1016"/>
      <c r="X225" s="1016"/>
      <c r="Y225" s="1016"/>
      <c r="Z225" s="1016"/>
      <c r="AA225" s="1016"/>
      <c r="AB225" s="1016"/>
      <c r="AC225" s="1016"/>
      <c r="AD225" s="1016"/>
      <c r="AE225" s="1016"/>
      <c r="AF225" s="1016"/>
      <c r="AG225" s="1016"/>
      <c r="AH225" s="1016"/>
      <c r="AI225" s="1016"/>
      <c r="AJ225" s="1016"/>
      <c r="AK225" s="1016"/>
      <c r="AS225" s="116" t="s">
        <v>801</v>
      </c>
      <c r="AT225" s="117">
        <v>2</v>
      </c>
      <c r="AU225" s="116" t="s">
        <v>476</v>
      </c>
      <c r="AV225" s="118">
        <v>280</v>
      </c>
      <c r="AX225" s="116" t="s">
        <v>801</v>
      </c>
      <c r="AY225" s="117">
        <v>2</v>
      </c>
      <c r="AZ225" s="116" t="s">
        <v>476</v>
      </c>
      <c r="BA225" s="118">
        <v>280</v>
      </c>
      <c r="BB225" s="118" t="s">
        <v>907</v>
      </c>
      <c r="BC225" s="118"/>
    </row>
    <row r="226" spans="1:55" ht="15" customHeight="1" x14ac:dyDescent="0.2">
      <c r="A226" s="317" t="s">
        <v>135</v>
      </c>
      <c r="B226" s="318"/>
      <c r="C226" s="318"/>
      <c r="D226" s="318"/>
      <c r="E226" s="318"/>
      <c r="F226" s="318"/>
      <c r="G226" s="318"/>
      <c r="H226" s="318"/>
      <c r="I226" s="318"/>
      <c r="J226" s="318"/>
      <c r="K226" s="318"/>
      <c r="L226" s="318"/>
      <c r="M226" s="318"/>
      <c r="N226" s="318"/>
      <c r="O226" s="318"/>
      <c r="P226" s="318"/>
      <c r="Q226" s="318"/>
      <c r="R226" s="318"/>
      <c r="S226" s="318"/>
      <c r="T226" s="318"/>
      <c r="U226" s="318"/>
      <c r="V226" s="318"/>
      <c r="W226" s="318"/>
      <c r="X226" s="318"/>
      <c r="Y226" s="318"/>
      <c r="Z226" s="318"/>
      <c r="AA226" s="318"/>
      <c r="AB226" s="318"/>
      <c r="AC226" s="318"/>
      <c r="AD226" s="318"/>
      <c r="AE226" s="319"/>
      <c r="AF226" s="320" t="s">
        <v>34</v>
      </c>
      <c r="AG226" s="321"/>
      <c r="AH226" s="321"/>
      <c r="AI226" s="321"/>
      <c r="AJ226" s="321"/>
      <c r="AK226" s="322"/>
      <c r="AS226" s="116" t="s">
        <v>802</v>
      </c>
      <c r="AT226" s="117">
        <v>2</v>
      </c>
      <c r="AU226" s="116" t="s">
        <v>477</v>
      </c>
      <c r="AV226" s="118">
        <v>400</v>
      </c>
      <c r="AX226" s="116" t="s">
        <v>802</v>
      </c>
      <c r="AY226" s="117">
        <v>2</v>
      </c>
      <c r="AZ226" s="116" t="s">
        <v>477</v>
      </c>
      <c r="BA226" s="118">
        <v>400</v>
      </c>
      <c r="BB226" s="118" t="s">
        <v>907</v>
      </c>
      <c r="BC226" s="118"/>
    </row>
    <row r="227" spans="1:55" ht="15" customHeight="1" thickBot="1" x14ac:dyDescent="0.25">
      <c r="A227" s="570"/>
      <c r="B227" s="571"/>
      <c r="C227" s="571"/>
      <c r="D227" s="571"/>
      <c r="E227" s="571"/>
      <c r="F227" s="571"/>
      <c r="G227" s="571"/>
      <c r="H227" s="571"/>
      <c r="I227" s="571"/>
      <c r="J227" s="571"/>
      <c r="K227" s="571"/>
      <c r="L227" s="571"/>
      <c r="M227" s="571"/>
      <c r="N227" s="571"/>
      <c r="O227" s="571"/>
      <c r="P227" s="571"/>
      <c r="Q227" s="571"/>
      <c r="R227" s="571"/>
      <c r="S227" s="571"/>
      <c r="T227" s="571"/>
      <c r="U227" s="571"/>
      <c r="V227" s="571"/>
      <c r="W227" s="571"/>
      <c r="X227" s="571"/>
      <c r="Y227" s="571"/>
      <c r="Z227" s="571"/>
      <c r="AA227" s="571"/>
      <c r="AB227" s="571"/>
      <c r="AC227" s="571"/>
      <c r="AD227" s="571"/>
      <c r="AE227" s="572"/>
      <c r="AF227" s="573"/>
      <c r="AG227" s="574"/>
      <c r="AH227" s="574"/>
      <c r="AI227" s="574"/>
      <c r="AJ227" s="574"/>
      <c r="AK227" s="575"/>
      <c r="AS227" s="116" t="s">
        <v>803</v>
      </c>
      <c r="AT227" s="117">
        <v>1</v>
      </c>
      <c r="AU227" s="116" t="s">
        <v>478</v>
      </c>
      <c r="AV227" s="118">
        <v>170</v>
      </c>
      <c r="AX227" s="116" t="s">
        <v>803</v>
      </c>
      <c r="AY227" s="117">
        <v>1</v>
      </c>
      <c r="AZ227" s="116" t="s">
        <v>478</v>
      </c>
      <c r="BA227" s="118">
        <v>170</v>
      </c>
      <c r="BB227" s="118" t="s">
        <v>907</v>
      </c>
      <c r="BC227" s="118"/>
    </row>
    <row r="228" spans="1:55" x14ac:dyDescent="0.2">
      <c r="A228" s="783" t="s">
        <v>954</v>
      </c>
      <c r="B228" s="784"/>
      <c r="C228" s="784"/>
      <c r="D228" s="784"/>
      <c r="E228" s="784"/>
      <c r="F228" s="784"/>
      <c r="G228" s="784"/>
      <c r="H228" s="784"/>
      <c r="I228" s="784"/>
      <c r="J228" s="784"/>
      <c r="K228" s="784"/>
      <c r="L228" s="784"/>
      <c r="M228" s="784"/>
      <c r="N228" s="784"/>
      <c r="O228" s="784"/>
      <c r="P228" s="784"/>
      <c r="Q228" s="784"/>
      <c r="R228" s="784"/>
      <c r="S228" s="784"/>
      <c r="T228" s="784"/>
      <c r="U228" s="784"/>
      <c r="V228" s="784"/>
      <c r="W228" s="784"/>
      <c r="X228" s="784"/>
      <c r="Y228" s="784"/>
      <c r="Z228" s="784"/>
      <c r="AA228" s="784"/>
      <c r="AB228" s="784"/>
      <c r="AC228" s="784"/>
      <c r="AD228" s="784"/>
      <c r="AE228" s="784"/>
      <c r="AF228" s="746">
        <v>100</v>
      </c>
      <c r="AG228" s="746"/>
      <c r="AH228" s="746"/>
      <c r="AI228" s="746"/>
      <c r="AJ228" s="746"/>
      <c r="AK228" s="747"/>
      <c r="AS228" s="116" t="s">
        <v>804</v>
      </c>
      <c r="AT228" s="117">
        <v>2</v>
      </c>
      <c r="AU228" s="116" t="s">
        <v>479</v>
      </c>
      <c r="AV228" s="118">
        <v>340</v>
      </c>
      <c r="AX228" s="116" t="s">
        <v>804</v>
      </c>
      <c r="AY228" s="117">
        <v>2</v>
      </c>
      <c r="AZ228" s="116" t="s">
        <v>479</v>
      </c>
      <c r="BA228" s="118">
        <v>340</v>
      </c>
      <c r="BB228" s="118" t="s">
        <v>907</v>
      </c>
      <c r="BC228" s="118"/>
    </row>
    <row r="229" spans="1:55" ht="18.75" customHeight="1" thickBot="1" x14ac:dyDescent="0.25">
      <c r="A229" s="620" t="s">
        <v>13</v>
      </c>
      <c r="B229" s="621"/>
      <c r="C229" s="621"/>
      <c r="D229" s="621"/>
      <c r="E229" s="621"/>
      <c r="F229" s="621"/>
      <c r="G229" s="621"/>
      <c r="H229" s="621"/>
      <c r="I229" s="621"/>
      <c r="J229" s="621"/>
      <c r="K229" s="621"/>
      <c r="L229" s="621"/>
      <c r="M229" s="621"/>
      <c r="N229" s="621"/>
      <c r="O229" s="621"/>
      <c r="P229" s="621"/>
      <c r="Q229" s="621"/>
      <c r="R229" s="621"/>
      <c r="S229" s="621"/>
      <c r="T229" s="621"/>
      <c r="U229" s="621"/>
      <c r="V229" s="621"/>
      <c r="W229" s="621"/>
      <c r="X229" s="621"/>
      <c r="Y229" s="621"/>
      <c r="Z229" s="621"/>
      <c r="AA229" s="621"/>
      <c r="AB229" s="621"/>
      <c r="AC229" s="621"/>
      <c r="AD229" s="621"/>
      <c r="AE229" s="622"/>
      <c r="AF229" s="744">
        <f>SUM(AF228)</f>
        <v>100</v>
      </c>
      <c r="AG229" s="744"/>
      <c r="AH229" s="744"/>
      <c r="AI229" s="744"/>
      <c r="AJ229" s="744"/>
      <c r="AK229" s="745"/>
      <c r="AS229" s="116" t="s">
        <v>805</v>
      </c>
      <c r="AT229" s="117">
        <v>2</v>
      </c>
      <c r="AU229" s="116" t="s">
        <v>480</v>
      </c>
      <c r="AV229" s="118">
        <v>590</v>
      </c>
      <c r="AX229" s="116" t="s">
        <v>805</v>
      </c>
      <c r="AY229" s="117">
        <v>2</v>
      </c>
      <c r="AZ229" s="116" t="s">
        <v>480</v>
      </c>
      <c r="BA229" s="118">
        <v>590</v>
      </c>
      <c r="BB229" s="118" t="s">
        <v>907</v>
      </c>
      <c r="BC229" s="118"/>
    </row>
    <row r="230" spans="1:55" ht="1.5" customHeight="1" x14ac:dyDescent="0.2">
      <c r="A230" s="1020"/>
      <c r="B230" s="1020"/>
      <c r="C230" s="1020"/>
      <c r="D230" s="1020"/>
      <c r="E230" s="1020"/>
      <c r="F230" s="1020"/>
      <c r="G230" s="1020"/>
      <c r="H230" s="1020"/>
      <c r="I230" s="1020"/>
      <c r="J230" s="1020"/>
      <c r="K230" s="1020"/>
      <c r="L230" s="1020"/>
      <c r="M230" s="1020"/>
      <c r="N230" s="1020"/>
      <c r="O230" s="1020"/>
      <c r="P230" s="1020"/>
      <c r="Q230" s="1020"/>
      <c r="R230" s="1020"/>
      <c r="S230" s="1020"/>
      <c r="T230" s="1020"/>
      <c r="U230" s="1020"/>
      <c r="V230" s="1020"/>
      <c r="W230" s="1020"/>
      <c r="X230" s="1020"/>
      <c r="Y230" s="1020"/>
      <c r="Z230" s="1020"/>
      <c r="AA230" s="1020"/>
      <c r="AB230" s="1020"/>
      <c r="AC230" s="1020"/>
      <c r="AD230" s="1020"/>
      <c r="AE230" s="1020"/>
      <c r="AF230" s="1020"/>
      <c r="AG230" s="1020"/>
      <c r="AH230" s="1020"/>
      <c r="AI230" s="1020"/>
      <c r="AJ230" s="1020"/>
      <c r="AK230" s="1020"/>
      <c r="AS230" s="116" t="s">
        <v>797</v>
      </c>
      <c r="AT230" s="117">
        <v>1</v>
      </c>
      <c r="AU230" s="116" t="s">
        <v>472</v>
      </c>
      <c r="AV230" s="118">
        <v>260</v>
      </c>
      <c r="AX230" s="116" t="s">
        <v>797</v>
      </c>
      <c r="AY230" s="117">
        <v>1</v>
      </c>
      <c r="AZ230" s="116" t="s">
        <v>472</v>
      </c>
      <c r="BA230" s="118">
        <v>260</v>
      </c>
      <c r="BB230" s="118" t="s">
        <v>907</v>
      </c>
      <c r="BC230" s="118"/>
    </row>
    <row r="231" spans="1:55" ht="1.5" customHeight="1" x14ac:dyDescent="0.2">
      <c r="A231" s="989"/>
      <c r="B231" s="989"/>
      <c r="C231" s="989"/>
      <c r="D231" s="989"/>
      <c r="E231" s="989"/>
      <c r="F231" s="989"/>
      <c r="G231" s="989"/>
      <c r="H231" s="989"/>
      <c r="I231" s="989"/>
      <c r="J231" s="989"/>
      <c r="K231" s="989"/>
      <c r="L231" s="989"/>
      <c r="M231" s="989"/>
      <c r="N231" s="989"/>
      <c r="O231" s="989"/>
      <c r="P231" s="989"/>
      <c r="Q231" s="989"/>
      <c r="R231" s="989"/>
      <c r="S231" s="989"/>
      <c r="T231" s="989"/>
      <c r="U231" s="989"/>
      <c r="V231" s="989"/>
      <c r="W231" s="989"/>
      <c r="X231" s="989"/>
      <c r="Y231" s="989"/>
      <c r="Z231" s="989"/>
      <c r="AA231" s="989"/>
      <c r="AB231" s="989"/>
      <c r="AC231" s="989"/>
      <c r="AD231" s="989"/>
      <c r="AE231" s="989"/>
      <c r="AF231" s="990"/>
      <c r="AG231" s="990"/>
      <c r="AH231" s="990"/>
      <c r="AI231" s="990"/>
      <c r="AJ231" s="990"/>
      <c r="AK231" s="990"/>
      <c r="AS231" s="116" t="s">
        <v>798</v>
      </c>
      <c r="AT231" s="117">
        <v>2</v>
      </c>
      <c r="AU231" s="116" t="s">
        <v>473</v>
      </c>
      <c r="AV231" s="118">
        <v>350</v>
      </c>
      <c r="AX231" s="116" t="s">
        <v>798</v>
      </c>
      <c r="AY231" s="117">
        <v>2</v>
      </c>
      <c r="AZ231" s="116" t="s">
        <v>473</v>
      </c>
      <c r="BA231" s="118">
        <v>350</v>
      </c>
      <c r="BB231" s="118" t="s">
        <v>907</v>
      </c>
      <c r="BC231" s="118"/>
    </row>
    <row r="232" spans="1:55" ht="1.5" customHeight="1" x14ac:dyDescent="0.2">
      <c r="A232" s="149"/>
      <c r="B232" s="149"/>
      <c r="C232" s="149"/>
      <c r="D232" s="149"/>
      <c r="E232" s="149"/>
      <c r="F232" s="149"/>
      <c r="G232" s="149"/>
      <c r="H232" s="149"/>
      <c r="I232" s="149"/>
      <c r="J232" s="149"/>
      <c r="K232" s="149"/>
      <c r="L232" s="149"/>
      <c r="M232" s="149"/>
      <c r="N232" s="149"/>
      <c r="O232" s="149"/>
      <c r="P232" s="149"/>
      <c r="Q232" s="149"/>
      <c r="R232" s="149"/>
      <c r="S232" s="149"/>
      <c r="T232" s="149"/>
      <c r="U232" s="149"/>
      <c r="V232" s="149"/>
      <c r="W232" s="149"/>
      <c r="X232" s="149"/>
      <c r="Y232" s="149"/>
      <c r="Z232" s="149"/>
      <c r="AA232" s="149"/>
      <c r="AB232" s="149"/>
      <c r="AC232" s="149"/>
      <c r="AD232" s="149"/>
      <c r="AE232" s="149"/>
      <c r="AF232" s="150"/>
      <c r="AG232" s="150"/>
      <c r="AH232" s="150"/>
      <c r="AI232" s="150"/>
      <c r="AJ232" s="150"/>
      <c r="AK232" s="150"/>
      <c r="AS232" s="116" t="s">
        <v>799</v>
      </c>
      <c r="AT232" s="117">
        <v>1</v>
      </c>
      <c r="AU232" s="116" t="s">
        <v>474</v>
      </c>
      <c r="AV232" s="118">
        <v>160</v>
      </c>
      <c r="AX232" s="116" t="s">
        <v>799</v>
      </c>
      <c r="AY232" s="117">
        <v>1</v>
      </c>
      <c r="AZ232" s="116" t="s">
        <v>474</v>
      </c>
      <c r="BA232" s="118">
        <v>160</v>
      </c>
      <c r="BB232" s="118" t="s">
        <v>907</v>
      </c>
      <c r="BC232" s="118"/>
    </row>
    <row r="233" spans="1:55" ht="1.5" customHeight="1" x14ac:dyDescent="0.2">
      <c r="A233" s="149"/>
      <c r="B233" s="149"/>
      <c r="C233" s="149"/>
      <c r="D233" s="149"/>
      <c r="E233" s="149"/>
      <c r="F233" s="149"/>
      <c r="G233" s="149"/>
      <c r="H233" s="149"/>
      <c r="I233" s="149"/>
      <c r="J233" s="149"/>
      <c r="K233" s="149"/>
      <c r="L233" s="149"/>
      <c r="M233" s="149"/>
      <c r="N233" s="149"/>
      <c r="O233" s="149"/>
      <c r="P233" s="149"/>
      <c r="Q233" s="149"/>
      <c r="R233" s="149"/>
      <c r="S233" s="149"/>
      <c r="T233" s="149"/>
      <c r="U233" s="149"/>
      <c r="V233" s="149"/>
      <c r="W233" s="149"/>
      <c r="X233" s="149"/>
      <c r="Y233" s="149"/>
      <c r="Z233" s="149"/>
      <c r="AA233" s="149"/>
      <c r="AB233" s="149"/>
      <c r="AC233" s="149"/>
      <c r="AD233" s="149"/>
      <c r="AE233" s="149"/>
      <c r="AF233" s="150"/>
      <c r="AG233" s="150"/>
      <c r="AH233" s="150"/>
      <c r="AI233" s="150"/>
      <c r="AJ233" s="150"/>
      <c r="AK233" s="150"/>
      <c r="AS233" s="116" t="s">
        <v>800</v>
      </c>
      <c r="AT233" s="117">
        <v>1</v>
      </c>
      <c r="AU233" s="116" t="s">
        <v>475</v>
      </c>
      <c r="AV233" s="118">
        <v>280</v>
      </c>
      <c r="AX233" s="116" t="s">
        <v>800</v>
      </c>
      <c r="AY233" s="117">
        <v>1</v>
      </c>
      <c r="AZ233" s="116" t="s">
        <v>475</v>
      </c>
      <c r="BA233" s="118">
        <v>280</v>
      </c>
      <c r="BB233" s="118" t="s">
        <v>907</v>
      </c>
      <c r="BC233" s="118"/>
    </row>
    <row r="234" spans="1:55" ht="18.75" customHeight="1" x14ac:dyDescent="0.2">
      <c r="A234" s="986"/>
      <c r="B234" s="987"/>
      <c r="C234" s="987"/>
      <c r="D234" s="987"/>
      <c r="E234" s="987"/>
      <c r="F234" s="987"/>
      <c r="G234" s="987"/>
      <c r="H234" s="987"/>
      <c r="I234" s="987"/>
      <c r="J234" s="987"/>
      <c r="K234" s="987"/>
      <c r="L234" s="987"/>
      <c r="M234" s="987"/>
      <c r="N234" s="987"/>
      <c r="O234" s="987"/>
      <c r="P234" s="987"/>
      <c r="Q234" s="987"/>
      <c r="R234" s="987"/>
      <c r="S234" s="987"/>
      <c r="T234" s="987"/>
      <c r="U234" s="987"/>
      <c r="V234" s="987"/>
      <c r="W234" s="987"/>
      <c r="X234" s="987"/>
      <c r="Y234" s="987"/>
      <c r="Z234" s="987"/>
      <c r="AA234" s="987"/>
      <c r="AB234" s="987"/>
      <c r="AC234" s="987"/>
      <c r="AD234" s="987"/>
      <c r="AE234" s="987"/>
      <c r="AF234" s="988"/>
      <c r="AG234" s="988"/>
      <c r="AH234" s="988"/>
      <c r="AI234" s="988"/>
      <c r="AJ234" s="988"/>
      <c r="AK234" s="988"/>
      <c r="AS234" s="116" t="s">
        <v>801</v>
      </c>
      <c r="AT234" s="117">
        <v>2</v>
      </c>
      <c r="AU234" s="116" t="s">
        <v>476</v>
      </c>
      <c r="AV234" s="118">
        <v>280</v>
      </c>
      <c r="AX234" s="116" t="s">
        <v>801</v>
      </c>
      <c r="AY234" s="117">
        <v>2</v>
      </c>
      <c r="AZ234" s="116" t="s">
        <v>476</v>
      </c>
      <c r="BA234" s="118">
        <v>280</v>
      </c>
      <c r="BB234" s="118" t="s">
        <v>907</v>
      </c>
      <c r="BC234" s="118"/>
    </row>
    <row r="235" spans="1:55" ht="20.25" customHeight="1" thickBot="1" x14ac:dyDescent="0.25">
      <c r="A235" s="122" t="s">
        <v>225</v>
      </c>
      <c r="B235" s="148"/>
      <c r="C235" s="148"/>
      <c r="D235" s="148"/>
      <c r="E235" s="148"/>
      <c r="F235" s="148"/>
      <c r="G235" s="148"/>
      <c r="H235" s="148"/>
      <c r="I235" s="148"/>
      <c r="J235" s="148"/>
      <c r="K235" s="148"/>
      <c r="L235" s="148"/>
      <c r="M235" s="148"/>
      <c r="N235" s="148"/>
      <c r="O235" s="148"/>
      <c r="P235" s="148"/>
      <c r="Q235" s="148"/>
      <c r="R235" s="148"/>
      <c r="S235" s="148"/>
      <c r="T235" s="148"/>
      <c r="U235" s="148"/>
      <c r="V235" s="148"/>
      <c r="W235" s="148"/>
      <c r="X235" s="148"/>
      <c r="Y235" s="148"/>
      <c r="Z235" s="148"/>
      <c r="AA235" s="148"/>
      <c r="AB235" s="148"/>
      <c r="AC235" s="148"/>
      <c r="AD235" s="148"/>
      <c r="AE235" s="148"/>
      <c r="AF235" s="58"/>
      <c r="AG235" s="58"/>
      <c r="AH235" s="58"/>
      <c r="AI235" s="58"/>
      <c r="AJ235" s="58"/>
      <c r="AK235" s="58"/>
      <c r="AS235" s="116" t="s">
        <v>806</v>
      </c>
      <c r="AT235" s="117">
        <v>2</v>
      </c>
      <c r="AU235" s="116" t="s">
        <v>481</v>
      </c>
      <c r="AV235" s="118">
        <v>340</v>
      </c>
      <c r="AX235" s="116" t="s">
        <v>806</v>
      </c>
      <c r="AY235" s="117">
        <v>2</v>
      </c>
      <c r="AZ235" s="116" t="s">
        <v>481</v>
      </c>
      <c r="BA235" s="118">
        <v>340</v>
      </c>
      <c r="BB235" s="118" t="s">
        <v>907</v>
      </c>
      <c r="BC235" s="118"/>
    </row>
    <row r="236" spans="1:55" ht="18.75" customHeight="1" x14ac:dyDescent="0.2">
      <c r="A236" s="317" t="s">
        <v>89</v>
      </c>
      <c r="B236" s="318"/>
      <c r="C236" s="318"/>
      <c r="D236" s="318"/>
      <c r="E236" s="318"/>
      <c r="F236" s="318"/>
      <c r="G236" s="318"/>
      <c r="H236" s="318"/>
      <c r="I236" s="318"/>
      <c r="J236" s="318"/>
      <c r="K236" s="318"/>
      <c r="L236" s="318"/>
      <c r="M236" s="318"/>
      <c r="N236" s="318"/>
      <c r="O236" s="318"/>
      <c r="P236" s="318"/>
      <c r="Q236" s="318"/>
      <c r="R236" s="318"/>
      <c r="S236" s="318"/>
      <c r="T236" s="318"/>
      <c r="U236" s="318"/>
      <c r="V236" s="318"/>
      <c r="W236" s="318"/>
      <c r="X236" s="318"/>
      <c r="Y236" s="318"/>
      <c r="Z236" s="318"/>
      <c r="AA236" s="318"/>
      <c r="AB236" s="318"/>
      <c r="AC236" s="318"/>
      <c r="AD236" s="318"/>
      <c r="AE236" s="319"/>
      <c r="AF236" s="320" t="s">
        <v>34</v>
      </c>
      <c r="AG236" s="321"/>
      <c r="AH236" s="321"/>
      <c r="AI236" s="321"/>
      <c r="AJ236" s="321"/>
      <c r="AK236" s="322"/>
      <c r="AS236" s="116" t="s">
        <v>807</v>
      </c>
      <c r="AT236" s="117">
        <v>2</v>
      </c>
      <c r="AU236" s="116" t="s">
        <v>482</v>
      </c>
      <c r="AV236" s="118">
        <v>340</v>
      </c>
      <c r="AX236" s="116" t="s">
        <v>807</v>
      </c>
      <c r="AY236" s="117">
        <v>2</v>
      </c>
      <c r="AZ236" s="116" t="s">
        <v>482</v>
      </c>
      <c r="BA236" s="118">
        <v>340</v>
      </c>
      <c r="BB236" s="118" t="s">
        <v>907</v>
      </c>
      <c r="BC236" s="118"/>
    </row>
    <row r="237" spans="1:55" ht="12.75" customHeight="1" thickBot="1" x14ac:dyDescent="0.25">
      <c r="A237" s="570"/>
      <c r="B237" s="571"/>
      <c r="C237" s="571"/>
      <c r="D237" s="571"/>
      <c r="E237" s="571"/>
      <c r="F237" s="571"/>
      <c r="G237" s="571"/>
      <c r="H237" s="571"/>
      <c r="I237" s="571"/>
      <c r="J237" s="571"/>
      <c r="K237" s="571"/>
      <c r="L237" s="571"/>
      <c r="M237" s="571"/>
      <c r="N237" s="571"/>
      <c r="O237" s="571"/>
      <c r="P237" s="571"/>
      <c r="Q237" s="571"/>
      <c r="R237" s="571"/>
      <c r="S237" s="571"/>
      <c r="T237" s="571"/>
      <c r="U237" s="571"/>
      <c r="V237" s="571"/>
      <c r="W237" s="571"/>
      <c r="X237" s="571"/>
      <c r="Y237" s="571"/>
      <c r="Z237" s="571"/>
      <c r="AA237" s="571"/>
      <c r="AB237" s="571"/>
      <c r="AC237" s="571"/>
      <c r="AD237" s="571"/>
      <c r="AE237" s="572"/>
      <c r="AF237" s="573"/>
      <c r="AG237" s="574"/>
      <c r="AH237" s="574"/>
      <c r="AI237" s="574"/>
      <c r="AJ237" s="574"/>
      <c r="AK237" s="575"/>
      <c r="AS237" s="116" t="s">
        <v>808</v>
      </c>
      <c r="AT237" s="117">
        <v>2</v>
      </c>
      <c r="AU237" s="116" t="s">
        <v>483</v>
      </c>
      <c r="AV237" s="118">
        <v>490</v>
      </c>
      <c r="AX237" s="116" t="s">
        <v>808</v>
      </c>
      <c r="AY237" s="117">
        <v>2</v>
      </c>
      <c r="AZ237" s="116" t="s">
        <v>483</v>
      </c>
      <c r="BA237" s="118">
        <v>490</v>
      </c>
      <c r="BB237" s="118" t="s">
        <v>907</v>
      </c>
      <c r="BC237" s="118"/>
    </row>
    <row r="238" spans="1:55" ht="15" customHeight="1" x14ac:dyDescent="0.2">
      <c r="A238" s="706" t="str">
        <f>A148</f>
        <v>a) Tecnologías de la información y comunicación (mín. 30 horas)</v>
      </c>
      <c r="B238" s="787"/>
      <c r="C238" s="787"/>
      <c r="D238" s="787"/>
      <c r="E238" s="787"/>
      <c r="F238" s="787"/>
      <c r="G238" s="787"/>
      <c r="H238" s="787"/>
      <c r="I238" s="787"/>
      <c r="J238" s="787"/>
      <c r="K238" s="787"/>
      <c r="L238" s="787"/>
      <c r="M238" s="787"/>
      <c r="N238" s="787"/>
      <c r="O238" s="787"/>
      <c r="P238" s="787"/>
      <c r="Q238" s="787"/>
      <c r="R238" s="787"/>
      <c r="S238" s="787"/>
      <c r="T238" s="787"/>
      <c r="U238" s="787"/>
      <c r="V238" s="787"/>
      <c r="W238" s="787"/>
      <c r="X238" s="787"/>
      <c r="Y238" s="787"/>
      <c r="Z238" s="787"/>
      <c r="AA238" s="787"/>
      <c r="AB238" s="787"/>
      <c r="AC238" s="787"/>
      <c r="AD238" s="787"/>
      <c r="AE238" s="787"/>
      <c r="AF238" s="788" t="str">
        <f>AF158</f>
        <v>faltan horas</v>
      </c>
      <c r="AG238" s="788"/>
      <c r="AH238" s="788"/>
      <c r="AI238" s="788"/>
      <c r="AJ238" s="788"/>
      <c r="AK238" s="789"/>
      <c r="AS238" s="116" t="s">
        <v>809</v>
      </c>
      <c r="AT238" s="117">
        <v>2</v>
      </c>
      <c r="AU238" s="116" t="s">
        <v>484</v>
      </c>
      <c r="AV238" s="118">
        <v>290</v>
      </c>
      <c r="AX238" s="116" t="s">
        <v>809</v>
      </c>
      <c r="AY238" s="117">
        <v>2</v>
      </c>
      <c r="AZ238" s="116" t="s">
        <v>484</v>
      </c>
      <c r="BA238" s="118">
        <v>290</v>
      </c>
      <c r="BB238" s="118" t="s">
        <v>907</v>
      </c>
      <c r="BC238" s="118"/>
    </row>
    <row r="239" spans="1:55" x14ac:dyDescent="0.2">
      <c r="A239" s="706" t="str">
        <f>A173</f>
        <v>b) Conservación, protección y mejora de la calidad del medio ambiente (mín. 4 horas)</v>
      </c>
      <c r="B239" s="787"/>
      <c r="C239" s="787"/>
      <c r="D239" s="787"/>
      <c r="E239" s="787"/>
      <c r="F239" s="787"/>
      <c r="G239" s="787"/>
      <c r="H239" s="787"/>
      <c r="I239" s="787"/>
      <c r="J239" s="787"/>
      <c r="K239" s="787"/>
      <c r="L239" s="787"/>
      <c r="M239" s="787"/>
      <c r="N239" s="787"/>
      <c r="O239" s="787"/>
      <c r="P239" s="787"/>
      <c r="Q239" s="787"/>
      <c r="R239" s="787"/>
      <c r="S239" s="787"/>
      <c r="T239" s="787"/>
      <c r="U239" s="787"/>
      <c r="V239" s="787"/>
      <c r="W239" s="787"/>
      <c r="X239" s="787"/>
      <c r="Y239" s="787"/>
      <c r="Z239" s="787"/>
      <c r="AA239" s="787"/>
      <c r="AB239" s="787"/>
      <c r="AC239" s="787"/>
      <c r="AD239" s="787"/>
      <c r="AE239" s="787"/>
      <c r="AF239" s="788" t="str">
        <f>AF180</f>
        <v>faltan horas</v>
      </c>
      <c r="AG239" s="788"/>
      <c r="AH239" s="788"/>
      <c r="AI239" s="788"/>
      <c r="AJ239" s="788"/>
      <c r="AK239" s="789"/>
      <c r="AS239" s="116" t="s">
        <v>810</v>
      </c>
      <c r="AT239" s="117">
        <v>1</v>
      </c>
      <c r="AU239" s="116" t="s">
        <v>485</v>
      </c>
      <c r="AV239" s="118">
        <v>240</v>
      </c>
      <c r="AX239" s="116" t="s">
        <v>810</v>
      </c>
      <c r="AY239" s="117">
        <v>1</v>
      </c>
      <c r="AZ239" s="116" t="s">
        <v>485</v>
      </c>
      <c r="BA239" s="118">
        <v>240</v>
      </c>
      <c r="BB239" s="118" t="s">
        <v>907</v>
      </c>
      <c r="BC239" s="118"/>
    </row>
    <row r="240" spans="1:55" ht="26.25" customHeight="1" x14ac:dyDescent="0.2">
      <c r="A240" s="353" t="str">
        <f>+A182</f>
        <v>c) Promoción de la igualdad entre hombres y mujeres y no discriminación por razón de sexo, raza u origen étnico, religión o convicciones, discapacidad, edad u orientación sexual (mín. 4 horas)</v>
      </c>
      <c r="B240" s="711"/>
      <c r="C240" s="711"/>
      <c r="D240" s="711"/>
      <c r="E240" s="711"/>
      <c r="F240" s="711"/>
      <c r="G240" s="711"/>
      <c r="H240" s="711"/>
      <c r="I240" s="711"/>
      <c r="J240" s="711"/>
      <c r="K240" s="711"/>
      <c r="L240" s="711"/>
      <c r="M240" s="711"/>
      <c r="N240" s="711"/>
      <c r="O240" s="711"/>
      <c r="P240" s="711"/>
      <c r="Q240" s="711"/>
      <c r="R240" s="711"/>
      <c r="S240" s="711"/>
      <c r="T240" s="711"/>
      <c r="U240" s="711"/>
      <c r="V240" s="711"/>
      <c r="W240" s="711"/>
      <c r="X240" s="711"/>
      <c r="Y240" s="711"/>
      <c r="Z240" s="711"/>
      <c r="AA240" s="711"/>
      <c r="AB240" s="711"/>
      <c r="AC240" s="711"/>
      <c r="AD240" s="711"/>
      <c r="AE240" s="712"/>
      <c r="AF240" s="780" t="str">
        <f>AF190</f>
        <v>faltan horas</v>
      </c>
      <c r="AG240" s="781"/>
      <c r="AH240" s="781"/>
      <c r="AI240" s="781"/>
      <c r="AJ240" s="781"/>
      <c r="AK240" s="782"/>
      <c r="AS240" s="116" t="s">
        <v>811</v>
      </c>
      <c r="AT240" s="117">
        <v>1</v>
      </c>
      <c r="AU240" s="116" t="s">
        <v>486</v>
      </c>
      <c r="AV240" s="118">
        <v>270</v>
      </c>
      <c r="AX240" s="116" t="s">
        <v>811</v>
      </c>
      <c r="AY240" s="117">
        <v>1</v>
      </c>
      <c r="AZ240" s="116" t="s">
        <v>486</v>
      </c>
      <c r="BA240" s="118">
        <v>270</v>
      </c>
      <c r="BB240" s="118" t="s">
        <v>907</v>
      </c>
      <c r="BC240" s="118"/>
    </row>
    <row r="241" spans="1:55" ht="24" customHeight="1" x14ac:dyDescent="0.2">
      <c r="A241" s="360" t="str">
        <f>A192</f>
        <v>d) Internacionalización de la empresa, el emprendimiento, la innovación y el desarrollo tecnológico de los procesos productivos (mín. 4 horas)</v>
      </c>
      <c r="B241" s="750"/>
      <c r="C241" s="750"/>
      <c r="D241" s="750"/>
      <c r="E241" s="750"/>
      <c r="F241" s="750"/>
      <c r="G241" s="750"/>
      <c r="H241" s="750"/>
      <c r="I241" s="750"/>
      <c r="J241" s="750"/>
      <c r="K241" s="750"/>
      <c r="L241" s="750"/>
      <c r="M241" s="750"/>
      <c r="N241" s="750"/>
      <c r="O241" s="750"/>
      <c r="P241" s="750"/>
      <c r="Q241" s="750"/>
      <c r="R241" s="750"/>
      <c r="S241" s="750"/>
      <c r="T241" s="750"/>
      <c r="U241" s="750"/>
      <c r="V241" s="750"/>
      <c r="W241" s="750"/>
      <c r="X241" s="750"/>
      <c r="Y241" s="750"/>
      <c r="Z241" s="750"/>
      <c r="AA241" s="750"/>
      <c r="AB241" s="750"/>
      <c r="AC241" s="750"/>
      <c r="AD241" s="750"/>
      <c r="AE241" s="750"/>
      <c r="AF241" s="746" t="str">
        <f>AF202</f>
        <v>faltan horas</v>
      </c>
      <c r="AG241" s="746"/>
      <c r="AH241" s="746"/>
      <c r="AI241" s="746"/>
      <c r="AJ241" s="746"/>
      <c r="AK241" s="747"/>
      <c r="AS241" s="116" t="s">
        <v>812</v>
      </c>
      <c r="AT241" s="117">
        <v>2</v>
      </c>
      <c r="AU241" s="116" t="s">
        <v>487</v>
      </c>
      <c r="AV241" s="118">
        <v>280</v>
      </c>
      <c r="AX241" s="116" t="s">
        <v>812</v>
      </c>
      <c r="AY241" s="117">
        <v>2</v>
      </c>
      <c r="AZ241" s="116" t="s">
        <v>487</v>
      </c>
      <c r="BA241" s="118">
        <v>280</v>
      </c>
      <c r="BB241" s="118" t="s">
        <v>907</v>
      </c>
      <c r="BC241" s="118"/>
    </row>
    <row r="242" spans="1:55" ht="24" customHeight="1" x14ac:dyDescent="0.2">
      <c r="A242" s="360" t="str">
        <f>+A207</f>
        <v xml:space="preserve">e) Prevención de riesgos laborales correspondiente a la ocupación a desempeñar, teniéndose en cuenta, en su caso, los contenidos recogidos en el correspondiente certificado de profesionalidad (mín. 30 horas) </v>
      </c>
      <c r="B242" s="750"/>
      <c r="C242" s="750"/>
      <c r="D242" s="750"/>
      <c r="E242" s="750"/>
      <c r="F242" s="750"/>
      <c r="G242" s="750"/>
      <c r="H242" s="750"/>
      <c r="I242" s="750"/>
      <c r="J242" s="750"/>
      <c r="K242" s="750"/>
      <c r="L242" s="750"/>
      <c r="M242" s="750"/>
      <c r="N242" s="750"/>
      <c r="O242" s="750"/>
      <c r="P242" s="750"/>
      <c r="Q242" s="750"/>
      <c r="R242" s="750"/>
      <c r="S242" s="750"/>
      <c r="T242" s="750"/>
      <c r="U242" s="750"/>
      <c r="V242" s="750"/>
      <c r="W242" s="750"/>
      <c r="X242" s="750"/>
      <c r="Y242" s="750"/>
      <c r="Z242" s="750"/>
      <c r="AA242" s="750"/>
      <c r="AB242" s="750"/>
      <c r="AC242" s="750"/>
      <c r="AD242" s="750"/>
      <c r="AE242" s="750"/>
      <c r="AF242" s="746" t="str">
        <f>AF214</f>
        <v>faltan horas</v>
      </c>
      <c r="AG242" s="746"/>
      <c r="AH242" s="746"/>
      <c r="AI242" s="746"/>
      <c r="AJ242" s="746"/>
      <c r="AK242" s="747"/>
      <c r="AS242" s="116" t="s">
        <v>813</v>
      </c>
      <c r="AT242" s="117">
        <v>2</v>
      </c>
      <c r="AU242" s="116" t="s">
        <v>488</v>
      </c>
      <c r="AV242" s="118">
        <v>530</v>
      </c>
      <c r="AX242" s="116" t="s">
        <v>813</v>
      </c>
      <c r="AY242" s="117">
        <v>2</v>
      </c>
      <c r="AZ242" s="116" t="s">
        <v>488</v>
      </c>
      <c r="BA242" s="118">
        <v>530</v>
      </c>
      <c r="BB242" s="118" t="s">
        <v>907</v>
      </c>
      <c r="BC242" s="118"/>
    </row>
    <row r="243" spans="1:55" ht="12.75" customHeight="1" x14ac:dyDescent="0.2">
      <c r="A243" s="360" t="str">
        <f>+A216</f>
        <v xml:space="preserve">f) Inserción laboral y técnicas de búsqueda de empleo (mín. 15 horas) </v>
      </c>
      <c r="B243" s="750"/>
      <c r="C243" s="750"/>
      <c r="D243" s="750"/>
      <c r="E243" s="750"/>
      <c r="F243" s="750"/>
      <c r="G243" s="750"/>
      <c r="H243" s="750"/>
      <c r="I243" s="750"/>
      <c r="J243" s="750"/>
      <c r="K243" s="750"/>
      <c r="L243" s="750"/>
      <c r="M243" s="750"/>
      <c r="N243" s="750"/>
      <c r="O243" s="750"/>
      <c r="P243" s="750"/>
      <c r="Q243" s="750"/>
      <c r="R243" s="750"/>
      <c r="S243" s="750"/>
      <c r="T243" s="750"/>
      <c r="U243" s="750"/>
      <c r="V243" s="750"/>
      <c r="W243" s="750"/>
      <c r="X243" s="750"/>
      <c r="Y243" s="750"/>
      <c r="Z243" s="750"/>
      <c r="AA243" s="750"/>
      <c r="AB243" s="750"/>
      <c r="AC243" s="750"/>
      <c r="AD243" s="750"/>
      <c r="AE243" s="750"/>
      <c r="AF243" s="746" t="str">
        <f>AF222</f>
        <v>faltan horas</v>
      </c>
      <c r="AG243" s="746"/>
      <c r="AH243" s="746"/>
      <c r="AI243" s="746"/>
      <c r="AJ243" s="746"/>
      <c r="AK243" s="747"/>
      <c r="AS243" s="116" t="s">
        <v>814</v>
      </c>
      <c r="AT243" s="117">
        <v>2</v>
      </c>
      <c r="AU243" s="116" t="s">
        <v>489</v>
      </c>
      <c r="AV243" s="118">
        <v>450</v>
      </c>
      <c r="AX243" s="116" t="s">
        <v>814</v>
      </c>
      <c r="AY243" s="117">
        <v>2</v>
      </c>
      <c r="AZ243" s="116" t="s">
        <v>489</v>
      </c>
      <c r="BA243" s="118">
        <v>450</v>
      </c>
      <c r="BB243" s="118" t="s">
        <v>907</v>
      </c>
      <c r="BC243" s="118"/>
    </row>
    <row r="244" spans="1:55" x14ac:dyDescent="0.2">
      <c r="A244" s="360" t="str">
        <f>+A224</f>
        <v xml:space="preserve">g) Proyecto FOLM (100 horas, a reservar obligatoriamente por la Escuela Taller, en la primera fase) </v>
      </c>
      <c r="B244" s="750"/>
      <c r="C244" s="750"/>
      <c r="D244" s="750"/>
      <c r="E244" s="750"/>
      <c r="F244" s="750"/>
      <c r="G244" s="750"/>
      <c r="H244" s="750"/>
      <c r="I244" s="750"/>
      <c r="J244" s="750"/>
      <c r="K244" s="750"/>
      <c r="L244" s="750"/>
      <c r="M244" s="750"/>
      <c r="N244" s="750"/>
      <c r="O244" s="750"/>
      <c r="P244" s="750"/>
      <c r="Q244" s="750"/>
      <c r="R244" s="750"/>
      <c r="S244" s="750"/>
      <c r="T244" s="750"/>
      <c r="U244" s="750"/>
      <c r="V244" s="750"/>
      <c r="W244" s="750"/>
      <c r="X244" s="750"/>
      <c r="Y244" s="750"/>
      <c r="Z244" s="750"/>
      <c r="AA244" s="750"/>
      <c r="AB244" s="750"/>
      <c r="AC244" s="750"/>
      <c r="AD244" s="750"/>
      <c r="AE244" s="750"/>
      <c r="AF244" s="746">
        <f>+AF229</f>
        <v>100</v>
      </c>
      <c r="AG244" s="746"/>
      <c r="AH244" s="746"/>
      <c r="AI244" s="746"/>
      <c r="AJ244" s="746"/>
      <c r="AK244" s="747"/>
      <c r="AS244" s="116" t="s">
        <v>815</v>
      </c>
      <c r="AT244" s="117">
        <v>1</v>
      </c>
      <c r="AU244" s="116" t="s">
        <v>490</v>
      </c>
      <c r="AV244" s="118">
        <v>220</v>
      </c>
      <c r="AX244" s="116" t="s">
        <v>815</v>
      </c>
      <c r="AY244" s="117">
        <v>1</v>
      </c>
      <c r="AZ244" s="116" t="s">
        <v>490</v>
      </c>
      <c r="BA244" s="118">
        <v>220</v>
      </c>
      <c r="BB244" s="118" t="s">
        <v>907</v>
      </c>
      <c r="BC244" s="118"/>
    </row>
    <row r="245" spans="1:55" ht="17.25" customHeight="1" thickBot="1" x14ac:dyDescent="0.25">
      <c r="A245" s="620" t="s">
        <v>13</v>
      </c>
      <c r="B245" s="621"/>
      <c r="C245" s="621"/>
      <c r="D245" s="621"/>
      <c r="E245" s="621"/>
      <c r="F245" s="621"/>
      <c r="G245" s="621"/>
      <c r="H245" s="621"/>
      <c r="I245" s="621"/>
      <c r="J245" s="621"/>
      <c r="K245" s="621"/>
      <c r="L245" s="621"/>
      <c r="M245" s="621"/>
      <c r="N245" s="621"/>
      <c r="O245" s="621"/>
      <c r="P245" s="621"/>
      <c r="Q245" s="621"/>
      <c r="R245" s="621"/>
      <c r="S245" s="621"/>
      <c r="T245" s="621"/>
      <c r="U245" s="621"/>
      <c r="V245" s="621"/>
      <c r="W245" s="621"/>
      <c r="X245" s="621"/>
      <c r="Y245" s="621"/>
      <c r="Z245" s="621"/>
      <c r="AA245" s="621"/>
      <c r="AB245" s="621"/>
      <c r="AC245" s="621"/>
      <c r="AD245" s="621"/>
      <c r="AE245" s="622"/>
      <c r="AF245" s="998">
        <f>SUM(AF238:AK244)</f>
        <v>100</v>
      </c>
      <c r="AG245" s="998"/>
      <c r="AH245" s="998"/>
      <c r="AI245" s="998"/>
      <c r="AJ245" s="998"/>
      <c r="AK245" s="999"/>
      <c r="AS245" s="116" t="s">
        <v>816</v>
      </c>
      <c r="AT245" s="117">
        <v>2</v>
      </c>
      <c r="AU245" s="116" t="s">
        <v>491</v>
      </c>
      <c r="AV245" s="118">
        <v>380</v>
      </c>
      <c r="AX245" s="116" t="s">
        <v>816</v>
      </c>
      <c r="AY245" s="117">
        <v>2</v>
      </c>
      <c r="AZ245" s="116" t="s">
        <v>491</v>
      </c>
      <c r="BA245" s="118">
        <v>380</v>
      </c>
      <c r="BB245" s="118" t="s">
        <v>907</v>
      </c>
      <c r="BC245" s="118"/>
    </row>
    <row r="246" spans="1:55" ht="15.75" customHeight="1" x14ac:dyDescent="0.2">
      <c r="A246" s="62"/>
      <c r="B246" s="62"/>
      <c r="C246" s="62"/>
      <c r="D246" s="62"/>
      <c r="E246" s="62"/>
      <c r="F246" s="62"/>
      <c r="G246" s="62"/>
      <c r="H246" s="62"/>
      <c r="I246" s="62"/>
      <c r="J246" s="62"/>
      <c r="K246" s="62"/>
      <c r="L246" s="62"/>
      <c r="M246" s="62"/>
      <c r="N246" s="62"/>
      <c r="O246" s="62"/>
      <c r="P246" s="62"/>
      <c r="Q246" s="62"/>
      <c r="R246" s="62"/>
      <c r="S246" s="62"/>
      <c r="T246" s="62"/>
      <c r="U246" s="62"/>
      <c r="V246" s="62"/>
      <c r="W246" s="62"/>
      <c r="X246" s="62"/>
      <c r="Y246" s="62"/>
      <c r="Z246" s="62"/>
      <c r="AA246" s="62"/>
      <c r="AB246" s="62"/>
      <c r="AC246" s="62"/>
      <c r="AD246" s="62"/>
      <c r="AE246" s="62"/>
      <c r="AF246" s="63"/>
      <c r="AG246" s="63"/>
      <c r="AH246" s="63"/>
      <c r="AI246" s="63"/>
      <c r="AJ246" s="63"/>
      <c r="AK246" s="63"/>
      <c r="AS246" s="116" t="s">
        <v>817</v>
      </c>
      <c r="AT246" s="117">
        <v>2</v>
      </c>
      <c r="AU246" s="116" t="s">
        <v>492</v>
      </c>
      <c r="AV246" s="118">
        <v>520</v>
      </c>
      <c r="AX246" s="116" t="s">
        <v>817</v>
      </c>
      <c r="AY246" s="117">
        <v>2</v>
      </c>
      <c r="AZ246" s="116" t="s">
        <v>492</v>
      </c>
      <c r="BA246" s="118">
        <v>520</v>
      </c>
      <c r="BB246" s="118" t="s">
        <v>907</v>
      </c>
      <c r="BC246" s="118"/>
    </row>
    <row r="247" spans="1:55" ht="16.899999999999999" customHeight="1" x14ac:dyDescent="0.2">
      <c r="A247" s="98" t="s">
        <v>950</v>
      </c>
      <c r="B247" s="62"/>
      <c r="C247" s="62"/>
      <c r="D247" s="62"/>
      <c r="E247" s="62"/>
      <c r="F247" s="62"/>
      <c r="G247" s="62"/>
      <c r="H247" s="62"/>
      <c r="I247" s="62"/>
      <c r="J247" s="62"/>
      <c r="K247" s="62"/>
      <c r="L247" s="62"/>
      <c r="M247" s="62"/>
      <c r="N247" s="62"/>
      <c r="O247" s="62"/>
      <c r="P247" s="62"/>
      <c r="Q247" s="62"/>
      <c r="R247" s="62"/>
      <c r="S247" s="62"/>
      <c r="T247" s="62"/>
      <c r="U247" s="62"/>
      <c r="V247" s="62"/>
      <c r="W247" s="62"/>
      <c r="X247" s="62"/>
      <c r="Y247" s="62"/>
      <c r="Z247" s="62"/>
      <c r="AA247" s="62"/>
      <c r="AB247" s="62"/>
      <c r="AC247" s="62"/>
      <c r="AD247" s="62"/>
      <c r="AE247" s="62"/>
      <c r="AF247" s="63"/>
      <c r="AG247" s="63"/>
      <c r="AH247" s="63"/>
      <c r="AI247" s="63"/>
      <c r="AJ247" s="63"/>
      <c r="AK247" s="63"/>
      <c r="AS247" s="116" t="s">
        <v>818</v>
      </c>
      <c r="AT247" s="117">
        <v>2</v>
      </c>
      <c r="AU247" s="116" t="s">
        <v>493</v>
      </c>
      <c r="AV247" s="118">
        <v>400</v>
      </c>
      <c r="AX247" s="116" t="s">
        <v>818</v>
      </c>
      <c r="AY247" s="117">
        <v>2</v>
      </c>
      <c r="AZ247" s="116" t="s">
        <v>493</v>
      </c>
      <c r="BA247" s="118">
        <v>400</v>
      </c>
      <c r="BB247" s="118" t="s">
        <v>907</v>
      </c>
      <c r="BC247" s="118"/>
    </row>
    <row r="248" spans="1:55" ht="6" customHeight="1" thickBot="1" x14ac:dyDescent="0.25">
      <c r="A248" s="38"/>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c r="AA248" s="39"/>
      <c r="AB248" s="39"/>
      <c r="AC248" s="39"/>
      <c r="AD248" s="39"/>
      <c r="AE248" s="39"/>
      <c r="AF248" s="39"/>
      <c r="AG248" s="39"/>
      <c r="AH248" s="39"/>
      <c r="AI248" s="39"/>
      <c r="AJ248" s="39"/>
      <c r="AK248" s="39"/>
      <c r="AS248" s="116" t="s">
        <v>819</v>
      </c>
      <c r="AT248" s="117">
        <v>2</v>
      </c>
      <c r="AU248" s="116" t="s">
        <v>494</v>
      </c>
      <c r="AV248" s="118">
        <v>460</v>
      </c>
      <c r="AX248" s="116" t="s">
        <v>819</v>
      </c>
      <c r="AY248" s="117">
        <v>2</v>
      </c>
      <c r="AZ248" s="116" t="s">
        <v>494</v>
      </c>
      <c r="BA248" s="118">
        <v>460</v>
      </c>
      <c r="BB248" s="118" t="s">
        <v>907</v>
      </c>
      <c r="BC248" s="118"/>
    </row>
    <row r="249" spans="1:55" ht="26.25" customHeight="1" thickBot="1" x14ac:dyDescent="0.25">
      <c r="A249" s="317" t="s">
        <v>226</v>
      </c>
      <c r="B249" s="318"/>
      <c r="C249" s="318"/>
      <c r="D249" s="318"/>
      <c r="E249" s="318"/>
      <c r="F249" s="318"/>
      <c r="G249" s="318"/>
      <c r="H249" s="318"/>
      <c r="I249" s="318"/>
      <c r="J249" s="318"/>
      <c r="K249" s="318"/>
      <c r="L249" s="318"/>
      <c r="M249" s="318"/>
      <c r="N249" s="318"/>
      <c r="O249" s="318"/>
      <c r="P249" s="318"/>
      <c r="Q249" s="318"/>
      <c r="R249" s="318"/>
      <c r="S249" s="318"/>
      <c r="T249" s="318"/>
      <c r="U249" s="318"/>
      <c r="V249" s="318"/>
      <c r="W249" s="318"/>
      <c r="X249" s="318"/>
      <c r="Y249" s="318"/>
      <c r="Z249" s="318"/>
      <c r="AA249" s="318"/>
      <c r="AB249" s="318"/>
      <c r="AC249" s="318"/>
      <c r="AD249" s="318"/>
      <c r="AE249" s="319"/>
      <c r="AF249" s="320" t="s">
        <v>34</v>
      </c>
      <c r="AG249" s="321"/>
      <c r="AH249" s="321"/>
      <c r="AI249" s="321"/>
      <c r="AJ249" s="321"/>
      <c r="AK249" s="322"/>
      <c r="AS249" s="116" t="s">
        <v>820</v>
      </c>
      <c r="AT249" s="117">
        <v>2</v>
      </c>
      <c r="AU249" s="116" t="s">
        <v>495</v>
      </c>
      <c r="AV249" s="118">
        <v>450</v>
      </c>
      <c r="AX249" s="116" t="s">
        <v>820</v>
      </c>
      <c r="AY249" s="117">
        <v>2</v>
      </c>
      <c r="AZ249" s="116" t="s">
        <v>495</v>
      </c>
      <c r="BA249" s="118">
        <v>450</v>
      </c>
      <c r="BB249" s="118" t="s">
        <v>907</v>
      </c>
      <c r="BC249" s="118"/>
    </row>
    <row r="250" spans="1:55" ht="24" customHeight="1" x14ac:dyDescent="0.2">
      <c r="A250" s="305" t="s">
        <v>949</v>
      </c>
      <c r="B250" s="306"/>
      <c r="C250" s="306"/>
      <c r="D250" s="306"/>
      <c r="E250" s="306"/>
      <c r="F250" s="306"/>
      <c r="G250" s="306"/>
      <c r="H250" s="306"/>
      <c r="I250" s="306"/>
      <c r="J250" s="306"/>
      <c r="K250" s="306"/>
      <c r="L250" s="306"/>
      <c r="M250" s="306"/>
      <c r="N250" s="306"/>
      <c r="O250" s="306"/>
      <c r="P250" s="306"/>
      <c r="Q250" s="306"/>
      <c r="R250" s="306"/>
      <c r="S250" s="306"/>
      <c r="T250" s="306"/>
      <c r="U250" s="306"/>
      <c r="V250" s="306"/>
      <c r="W250" s="306"/>
      <c r="X250" s="306"/>
      <c r="Y250" s="306"/>
      <c r="Z250" s="306"/>
      <c r="AA250" s="306"/>
      <c r="AB250" s="306"/>
      <c r="AC250" s="306"/>
      <c r="AD250" s="306"/>
      <c r="AE250" s="307"/>
      <c r="AF250" s="308">
        <v>0</v>
      </c>
      <c r="AG250" s="309"/>
      <c r="AH250" s="309"/>
      <c r="AI250" s="309"/>
      <c r="AJ250" s="309"/>
      <c r="AK250" s="310"/>
      <c r="AS250" s="116" t="s">
        <v>821</v>
      </c>
      <c r="AT250" s="117">
        <v>2</v>
      </c>
      <c r="AU250" s="116" t="s">
        <v>496</v>
      </c>
      <c r="AV250" s="118">
        <v>560</v>
      </c>
      <c r="AX250" s="116" t="s">
        <v>821</v>
      </c>
      <c r="AY250" s="117">
        <v>2</v>
      </c>
      <c r="AZ250" s="116" t="s">
        <v>496</v>
      </c>
      <c r="BA250" s="118">
        <v>560</v>
      </c>
      <c r="BB250" s="118" t="s">
        <v>907</v>
      </c>
      <c r="BC250" s="118"/>
    </row>
    <row r="251" spans="1:55" ht="37.5" customHeight="1" x14ac:dyDescent="0.2">
      <c r="A251" s="311" t="s">
        <v>953</v>
      </c>
      <c r="B251" s="312"/>
      <c r="C251" s="312"/>
      <c r="D251" s="312"/>
      <c r="E251" s="312"/>
      <c r="F251" s="312"/>
      <c r="G251" s="312"/>
      <c r="H251" s="312"/>
      <c r="I251" s="312"/>
      <c r="J251" s="312"/>
      <c r="K251" s="312"/>
      <c r="L251" s="312"/>
      <c r="M251" s="312"/>
      <c r="N251" s="312"/>
      <c r="O251" s="312"/>
      <c r="P251" s="312"/>
      <c r="Q251" s="312"/>
      <c r="R251" s="312"/>
      <c r="S251" s="312"/>
      <c r="T251" s="312"/>
      <c r="U251" s="312"/>
      <c r="V251" s="312"/>
      <c r="W251" s="312"/>
      <c r="X251" s="312"/>
      <c r="Y251" s="312"/>
      <c r="Z251" s="312"/>
      <c r="AA251" s="312"/>
      <c r="AB251" s="312"/>
      <c r="AC251" s="312"/>
      <c r="AD251" s="312"/>
      <c r="AE251" s="313"/>
      <c r="AF251" s="314">
        <v>0</v>
      </c>
      <c r="AG251" s="315"/>
      <c r="AH251" s="315"/>
      <c r="AI251" s="315"/>
      <c r="AJ251" s="315"/>
      <c r="AK251" s="316"/>
      <c r="AS251" s="116" t="s">
        <v>822</v>
      </c>
      <c r="AT251" s="117">
        <v>2</v>
      </c>
      <c r="AU251" s="116" t="s">
        <v>497</v>
      </c>
      <c r="AV251" s="118">
        <v>390</v>
      </c>
      <c r="AX251" s="116" t="s">
        <v>822</v>
      </c>
      <c r="AY251" s="117">
        <v>2</v>
      </c>
      <c r="AZ251" s="116" t="s">
        <v>497</v>
      </c>
      <c r="BA251" s="118">
        <v>390</v>
      </c>
      <c r="BB251" s="118" t="s">
        <v>907</v>
      </c>
      <c r="BC251" s="118"/>
    </row>
    <row r="252" spans="1:55" ht="12.75" customHeight="1" x14ac:dyDescent="0.2">
      <c r="A252" s="733" t="s">
        <v>185</v>
      </c>
      <c r="B252" s="734"/>
      <c r="C252" s="734"/>
      <c r="D252" s="734"/>
      <c r="E252" s="734"/>
      <c r="F252" s="734"/>
      <c r="G252" s="734"/>
      <c r="H252" s="708"/>
      <c r="I252" s="709"/>
      <c r="J252" s="709"/>
      <c r="K252" s="709"/>
      <c r="L252" s="709"/>
      <c r="M252" s="709"/>
      <c r="N252" s="709"/>
      <c r="O252" s="709"/>
      <c r="P252" s="709"/>
      <c r="Q252" s="709"/>
      <c r="R252" s="709"/>
      <c r="S252" s="709"/>
      <c r="T252" s="709"/>
      <c r="U252" s="709"/>
      <c r="V252" s="709"/>
      <c r="W252" s="709"/>
      <c r="X252" s="709"/>
      <c r="Y252" s="709"/>
      <c r="Z252" s="709"/>
      <c r="AA252" s="709"/>
      <c r="AB252" s="709"/>
      <c r="AC252" s="709"/>
      <c r="AD252" s="709"/>
      <c r="AE252" s="710"/>
      <c r="AF252" s="314">
        <v>0</v>
      </c>
      <c r="AG252" s="315"/>
      <c r="AH252" s="315"/>
      <c r="AI252" s="315"/>
      <c r="AJ252" s="315"/>
      <c r="AK252" s="316"/>
      <c r="AS252" s="116" t="s">
        <v>823</v>
      </c>
      <c r="AT252" s="117">
        <v>2</v>
      </c>
      <c r="AU252" s="116" t="s">
        <v>498</v>
      </c>
      <c r="AV252" s="118">
        <v>410</v>
      </c>
      <c r="AX252" s="116" t="s">
        <v>823</v>
      </c>
      <c r="AY252" s="117">
        <v>2</v>
      </c>
      <c r="AZ252" s="116" t="s">
        <v>498</v>
      </c>
      <c r="BA252" s="118">
        <v>410</v>
      </c>
      <c r="BB252" s="118" t="s">
        <v>907</v>
      </c>
      <c r="BC252" s="118"/>
    </row>
    <row r="253" spans="1:55" ht="12.75" customHeight="1" x14ac:dyDescent="0.2">
      <c r="A253" s="733" t="s">
        <v>143</v>
      </c>
      <c r="B253" s="734"/>
      <c r="C253" s="734"/>
      <c r="D253" s="734"/>
      <c r="E253" s="734"/>
      <c r="F253" s="734"/>
      <c r="G253" s="734"/>
      <c r="H253" s="734"/>
      <c r="I253" s="734"/>
      <c r="J253" s="734"/>
      <c r="K253" s="734"/>
      <c r="L253" s="734"/>
      <c r="M253" s="734"/>
      <c r="N253" s="734"/>
      <c r="O253" s="734"/>
      <c r="P253" s="734"/>
      <c r="Q253" s="734"/>
      <c r="R253" s="734"/>
      <c r="S253" s="734"/>
      <c r="T253" s="734"/>
      <c r="U253" s="734"/>
      <c r="V253" s="734"/>
      <c r="W253" s="734"/>
      <c r="X253" s="734"/>
      <c r="Y253" s="734"/>
      <c r="Z253" s="734"/>
      <c r="AA253" s="734"/>
      <c r="AB253" s="734"/>
      <c r="AC253" s="734"/>
      <c r="AD253" s="734"/>
      <c r="AE253" s="735"/>
      <c r="AF253" s="314">
        <v>0</v>
      </c>
      <c r="AG253" s="315"/>
      <c r="AH253" s="315"/>
      <c r="AI253" s="315"/>
      <c r="AJ253" s="315"/>
      <c r="AK253" s="316"/>
      <c r="AS253" s="116" t="s">
        <v>824</v>
      </c>
      <c r="AT253" s="117">
        <v>2</v>
      </c>
      <c r="AU253" s="116" t="s">
        <v>499</v>
      </c>
      <c r="AV253" s="118">
        <v>450</v>
      </c>
      <c r="AX253" s="116" t="s">
        <v>824</v>
      </c>
      <c r="AY253" s="117">
        <v>2</v>
      </c>
      <c r="AZ253" s="116" t="s">
        <v>499</v>
      </c>
      <c r="BA253" s="118">
        <v>450</v>
      </c>
      <c r="BB253" s="118" t="s">
        <v>907</v>
      </c>
      <c r="BC253" s="118"/>
    </row>
    <row r="254" spans="1:55" ht="15" customHeight="1" x14ac:dyDescent="0.2">
      <c r="A254" s="733" t="s">
        <v>144</v>
      </c>
      <c r="B254" s="734"/>
      <c r="C254" s="734"/>
      <c r="D254" s="734"/>
      <c r="E254" s="734"/>
      <c r="F254" s="734"/>
      <c r="G254" s="734"/>
      <c r="H254" s="734"/>
      <c r="I254" s="734"/>
      <c r="J254" s="734"/>
      <c r="K254" s="734"/>
      <c r="L254" s="734"/>
      <c r="M254" s="734"/>
      <c r="N254" s="734"/>
      <c r="O254" s="734"/>
      <c r="P254" s="734"/>
      <c r="Q254" s="734"/>
      <c r="R254" s="734"/>
      <c r="S254" s="734"/>
      <c r="T254" s="734"/>
      <c r="U254" s="734"/>
      <c r="V254" s="734"/>
      <c r="W254" s="734"/>
      <c r="X254" s="734"/>
      <c r="Y254" s="734"/>
      <c r="Z254" s="734"/>
      <c r="AA254" s="734"/>
      <c r="AB254" s="734"/>
      <c r="AC254" s="734"/>
      <c r="AD254" s="734"/>
      <c r="AE254" s="735"/>
      <c r="AF254" s="314">
        <v>0</v>
      </c>
      <c r="AG254" s="315"/>
      <c r="AH254" s="315"/>
      <c r="AI254" s="315"/>
      <c r="AJ254" s="315"/>
      <c r="AK254" s="316"/>
      <c r="AS254" s="116" t="s">
        <v>825</v>
      </c>
      <c r="AT254" s="117">
        <v>2</v>
      </c>
      <c r="AU254" s="116" t="s">
        <v>500</v>
      </c>
      <c r="AV254" s="118">
        <v>340</v>
      </c>
      <c r="AX254" s="116" t="s">
        <v>825</v>
      </c>
      <c r="AY254" s="117">
        <v>2</v>
      </c>
      <c r="AZ254" s="116" t="s">
        <v>500</v>
      </c>
      <c r="BA254" s="118">
        <v>340</v>
      </c>
      <c r="BB254" s="118" t="s">
        <v>907</v>
      </c>
      <c r="BC254" s="118"/>
    </row>
    <row r="255" spans="1:55" ht="25.15" customHeight="1" x14ac:dyDescent="0.2">
      <c r="A255" s="895" t="s">
        <v>199</v>
      </c>
      <c r="B255" s="896"/>
      <c r="C255" s="892" t="s">
        <v>219</v>
      </c>
      <c r="D255" s="893"/>
      <c r="E255" s="893"/>
      <c r="F255" s="893"/>
      <c r="G255" s="893"/>
      <c r="H255" s="893"/>
      <c r="I255" s="893"/>
      <c r="J255" s="893"/>
      <c r="K255" s="893"/>
      <c r="L255" s="893"/>
      <c r="M255" s="893"/>
      <c r="N255" s="893"/>
      <c r="O255" s="893"/>
      <c r="P255" s="893"/>
      <c r="Q255" s="893"/>
      <c r="R255" s="893"/>
      <c r="S255" s="893"/>
      <c r="T255" s="893"/>
      <c r="U255" s="893"/>
      <c r="V255" s="893"/>
      <c r="W255" s="893"/>
      <c r="X255" s="893"/>
      <c r="Y255" s="893"/>
      <c r="Z255" s="893"/>
      <c r="AA255" s="893"/>
      <c r="AB255" s="893"/>
      <c r="AC255" s="893"/>
      <c r="AD255" s="893"/>
      <c r="AE255" s="894"/>
      <c r="AF255" s="314">
        <v>0</v>
      </c>
      <c r="AG255" s="315"/>
      <c r="AH255" s="315"/>
      <c r="AI255" s="315"/>
      <c r="AJ255" s="315"/>
      <c r="AK255" s="316"/>
      <c r="AS255" s="116" t="s">
        <v>826</v>
      </c>
      <c r="AT255" s="117">
        <v>2</v>
      </c>
      <c r="AU255" s="116" t="s">
        <v>501</v>
      </c>
      <c r="AV255" s="118">
        <v>400</v>
      </c>
      <c r="AX255" s="116" t="s">
        <v>826</v>
      </c>
      <c r="AY255" s="117">
        <v>2</v>
      </c>
      <c r="AZ255" s="116" t="s">
        <v>501</v>
      </c>
      <c r="BA255" s="118">
        <v>400</v>
      </c>
      <c r="BB255" s="118" t="s">
        <v>907</v>
      </c>
      <c r="BC255" s="118"/>
    </row>
    <row r="256" spans="1:55" ht="12.75" customHeight="1" thickBot="1" x14ac:dyDescent="0.25">
      <c r="A256" s="620" t="s">
        <v>13</v>
      </c>
      <c r="B256" s="621"/>
      <c r="C256" s="621"/>
      <c r="D256" s="621"/>
      <c r="E256" s="621"/>
      <c r="F256" s="621"/>
      <c r="G256" s="621"/>
      <c r="H256" s="621"/>
      <c r="I256" s="621"/>
      <c r="J256" s="621"/>
      <c r="K256" s="621"/>
      <c r="L256" s="621"/>
      <c r="M256" s="621"/>
      <c r="N256" s="621"/>
      <c r="O256" s="621"/>
      <c r="P256" s="621"/>
      <c r="Q256" s="621"/>
      <c r="R256" s="621"/>
      <c r="S256" s="621"/>
      <c r="T256" s="621"/>
      <c r="U256" s="621"/>
      <c r="V256" s="621"/>
      <c r="W256" s="621"/>
      <c r="X256" s="621"/>
      <c r="Y256" s="621"/>
      <c r="Z256" s="621"/>
      <c r="AA256" s="621"/>
      <c r="AB256" s="621"/>
      <c r="AC256" s="621"/>
      <c r="AD256" s="621"/>
      <c r="AE256" s="622"/>
      <c r="AF256" s="326">
        <f>SUM(AF250:AK255)</f>
        <v>0</v>
      </c>
      <c r="AG256" s="327"/>
      <c r="AH256" s="327"/>
      <c r="AI256" s="327"/>
      <c r="AJ256" s="327"/>
      <c r="AK256" s="328"/>
      <c r="AS256" s="116" t="s">
        <v>827</v>
      </c>
      <c r="AT256" s="117">
        <v>2</v>
      </c>
      <c r="AU256" s="116" t="s">
        <v>502</v>
      </c>
      <c r="AV256" s="118">
        <v>610</v>
      </c>
      <c r="AX256" s="116" t="s">
        <v>827</v>
      </c>
      <c r="AY256" s="117">
        <v>2</v>
      </c>
      <c r="AZ256" s="116" t="s">
        <v>502</v>
      </c>
      <c r="BA256" s="118">
        <v>610</v>
      </c>
      <c r="BB256" s="118" t="s">
        <v>907</v>
      </c>
      <c r="BC256" s="118"/>
    </row>
    <row r="257" spans="1:55" ht="40.5" customHeight="1" x14ac:dyDescent="0.2">
      <c r="A257" s="81"/>
      <c r="B257" s="66"/>
      <c r="C257" s="66"/>
      <c r="D257" s="66"/>
      <c r="E257" s="66"/>
      <c r="F257" s="66"/>
      <c r="G257" s="66"/>
      <c r="H257" s="66"/>
      <c r="I257" s="66"/>
      <c r="J257" s="66"/>
      <c r="K257" s="66"/>
      <c r="L257" s="66"/>
      <c r="M257" s="66"/>
      <c r="N257" s="81"/>
      <c r="O257" s="66"/>
      <c r="P257" s="66"/>
      <c r="Q257" s="66"/>
      <c r="R257" s="66"/>
      <c r="S257" s="66"/>
      <c r="T257" s="66"/>
      <c r="U257" s="66"/>
      <c r="V257" s="66"/>
      <c r="W257" s="66"/>
      <c r="X257" s="66"/>
      <c r="Y257" s="66"/>
      <c r="Z257" s="66"/>
      <c r="AA257" s="66"/>
      <c r="AB257" s="66"/>
      <c r="AC257" s="66"/>
      <c r="AD257" s="66"/>
      <c r="AE257" s="66"/>
      <c r="AF257" s="66"/>
      <c r="AG257" s="66"/>
      <c r="AH257" s="66"/>
      <c r="AI257" s="66"/>
      <c r="AJ257" s="66"/>
      <c r="AK257" s="66"/>
      <c r="AL257" s="79"/>
      <c r="AM257" s="79"/>
      <c r="AN257" s="78"/>
      <c r="AS257" s="116" t="s">
        <v>828</v>
      </c>
      <c r="AT257" s="117">
        <v>2</v>
      </c>
      <c r="AU257" s="116" t="s">
        <v>503</v>
      </c>
      <c r="AV257" s="118">
        <v>290</v>
      </c>
      <c r="AX257" s="116" t="s">
        <v>828</v>
      </c>
      <c r="AY257" s="117">
        <v>2</v>
      </c>
      <c r="AZ257" s="116" t="s">
        <v>503</v>
      </c>
      <c r="BA257" s="118">
        <v>290</v>
      </c>
      <c r="BB257" s="118" t="s">
        <v>907</v>
      </c>
      <c r="BC257" s="118"/>
    </row>
    <row r="258" spans="1:55" ht="16.149999999999999" customHeight="1" x14ac:dyDescent="0.2">
      <c r="A258" s="345" t="s">
        <v>928</v>
      </c>
      <c r="B258" s="345"/>
      <c r="C258" s="345"/>
      <c r="D258" s="345"/>
      <c r="E258" s="345"/>
      <c r="F258" s="345"/>
      <c r="G258" s="345"/>
      <c r="H258" s="345"/>
      <c r="I258" s="345"/>
      <c r="J258" s="346"/>
      <c r="K258" s="330">
        <f>$S$112</f>
        <v>0</v>
      </c>
      <c r="L258" s="331"/>
      <c r="M258" s="331"/>
      <c r="N258" s="331"/>
      <c r="O258" s="332"/>
      <c r="P258" s="129"/>
      <c r="Q258" s="49" t="s">
        <v>251</v>
      </c>
      <c r="R258" s="126"/>
      <c r="S258" s="128">
        <f>$AQ$112</f>
        <v>0</v>
      </c>
      <c r="T258" s="126"/>
      <c r="U258" s="130"/>
      <c r="V258" s="130" t="s">
        <v>927</v>
      </c>
      <c r="W258" s="131"/>
      <c r="X258" s="132"/>
      <c r="Y258" s="132"/>
      <c r="Z258" s="132"/>
      <c r="AA258" s="132"/>
      <c r="AB258" s="344">
        <f>$S$120</f>
        <v>0</v>
      </c>
      <c r="AC258" s="344"/>
      <c r="AD258" s="344"/>
      <c r="AE258" s="344"/>
      <c r="AF258" s="344"/>
      <c r="AG258" s="133"/>
      <c r="AH258" s="134" t="s">
        <v>251</v>
      </c>
      <c r="AI258" s="131"/>
      <c r="AJ258" s="127">
        <f>+AQ120</f>
        <v>0</v>
      </c>
      <c r="AK258" s="126"/>
      <c r="AL258" s="79"/>
      <c r="AM258" s="79"/>
      <c r="AN258" s="78"/>
      <c r="AS258" s="116" t="s">
        <v>829</v>
      </c>
      <c r="AT258" s="117">
        <v>2</v>
      </c>
      <c r="AU258" s="116" t="s">
        <v>504</v>
      </c>
      <c r="AV258" s="118">
        <v>340</v>
      </c>
      <c r="AX258" s="116" t="s">
        <v>829</v>
      </c>
      <c r="AY258" s="117">
        <v>2</v>
      </c>
      <c r="AZ258" s="116" t="s">
        <v>504</v>
      </c>
      <c r="BA258" s="118">
        <v>340</v>
      </c>
      <c r="BB258" s="118" t="s">
        <v>907</v>
      </c>
      <c r="BC258" s="118"/>
    </row>
    <row r="259" spans="1:55" ht="11.25" customHeight="1" x14ac:dyDescent="0.2">
      <c r="A259" s="39"/>
      <c r="B259" s="39"/>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c r="AA259" s="39"/>
      <c r="AB259" s="39"/>
      <c r="AC259" s="39"/>
      <c r="AD259" s="39"/>
      <c r="AE259" s="39"/>
      <c r="AF259" s="39"/>
      <c r="AG259" s="39"/>
      <c r="AH259" s="39"/>
      <c r="AI259" s="39"/>
      <c r="AJ259" s="39"/>
      <c r="AK259" s="39"/>
      <c r="AS259" s="116" t="s">
        <v>830</v>
      </c>
      <c r="AT259" s="117">
        <v>2</v>
      </c>
      <c r="AU259" s="116" t="s">
        <v>505</v>
      </c>
      <c r="AV259" s="118">
        <v>310</v>
      </c>
      <c r="AX259" s="116" t="s">
        <v>830</v>
      </c>
      <c r="AY259" s="117">
        <v>2</v>
      </c>
      <c r="AZ259" s="116" t="s">
        <v>505</v>
      </c>
      <c r="BA259" s="118">
        <v>310</v>
      </c>
      <c r="BB259" s="118" t="s">
        <v>907</v>
      </c>
      <c r="BC259" s="118"/>
    </row>
    <row r="260" spans="1:55" ht="19.149999999999999" customHeight="1" x14ac:dyDescent="0.2">
      <c r="A260" s="38" t="s">
        <v>916</v>
      </c>
      <c r="B260" s="39"/>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c r="AA260" s="39"/>
      <c r="AB260" s="39"/>
      <c r="AC260" s="39"/>
      <c r="AD260" s="39"/>
      <c r="AE260" s="39"/>
      <c r="AF260" s="39"/>
      <c r="AG260" s="39"/>
      <c r="AH260" s="39"/>
      <c r="AI260" s="39"/>
      <c r="AJ260" s="39"/>
      <c r="AK260" s="39"/>
      <c r="AL260" s="79"/>
      <c r="AM260" s="79"/>
      <c r="AN260" s="78"/>
      <c r="AS260" s="116" t="s">
        <v>831</v>
      </c>
      <c r="AT260" s="117">
        <v>2</v>
      </c>
      <c r="AU260" s="116" t="s">
        <v>506</v>
      </c>
      <c r="AV260" s="118">
        <v>370</v>
      </c>
      <c r="AX260" s="116" t="s">
        <v>831</v>
      </c>
      <c r="AY260" s="117">
        <v>2</v>
      </c>
      <c r="AZ260" s="116" t="s">
        <v>506</v>
      </c>
      <c r="BA260" s="118">
        <v>370</v>
      </c>
      <c r="BB260" s="118" t="s">
        <v>907</v>
      </c>
      <c r="BC260" s="118"/>
    </row>
    <row r="261" spans="1:55" ht="14.25" customHeight="1" thickBot="1" x14ac:dyDescent="0.25">
      <c r="A261" s="136" t="str">
        <f>IF($S$258=1,"AVISO: Puesto que el segundo C.P. ppal es de nivel 1, debe programarse formación básica, o seleccionar la opción de inscribirles en la Escuela de Adultos"," ")</f>
        <v xml:space="preserve"> </v>
      </c>
      <c r="B261" s="135"/>
      <c r="C261" s="135"/>
      <c r="D261" s="135"/>
      <c r="E261" s="135"/>
      <c r="F261" s="135"/>
      <c r="G261" s="135"/>
      <c r="H261" s="135"/>
      <c r="I261" s="135"/>
      <c r="J261" s="135"/>
      <c r="K261" s="135"/>
      <c r="L261" s="135"/>
      <c r="M261" s="135"/>
      <c r="N261" s="135"/>
      <c r="O261" s="135"/>
      <c r="P261" s="135"/>
      <c r="Q261" s="135"/>
      <c r="R261" s="135"/>
      <c r="S261" s="135"/>
      <c r="T261" s="135"/>
      <c r="U261" s="135"/>
      <c r="V261" s="135"/>
      <c r="W261" s="135"/>
      <c r="X261" s="135"/>
      <c r="Y261" s="135"/>
      <c r="Z261" s="135"/>
      <c r="AA261" s="135"/>
      <c r="AB261" s="135"/>
      <c r="AC261" s="135"/>
      <c r="AD261" s="135"/>
      <c r="AE261" s="135"/>
      <c r="AF261" s="135"/>
      <c r="AG261" s="135"/>
      <c r="AH261" s="135"/>
      <c r="AI261" s="135"/>
      <c r="AJ261" s="135"/>
      <c r="AK261" s="135"/>
      <c r="AS261" s="116" t="s">
        <v>832</v>
      </c>
      <c r="AT261" s="117">
        <v>2</v>
      </c>
      <c r="AU261" s="116" t="s">
        <v>507</v>
      </c>
      <c r="AV261" s="118">
        <v>340</v>
      </c>
      <c r="AX261" s="116" t="s">
        <v>832</v>
      </c>
      <c r="AY261" s="117">
        <v>2</v>
      </c>
      <c r="AZ261" s="116" t="s">
        <v>507</v>
      </c>
      <c r="BA261" s="118">
        <v>340</v>
      </c>
      <c r="BB261" s="118" t="s">
        <v>907</v>
      </c>
      <c r="BC261" s="118"/>
    </row>
    <row r="262" spans="1:55" ht="14.25" customHeight="1" x14ac:dyDescent="0.2">
      <c r="A262" s="645" t="s">
        <v>135</v>
      </c>
      <c r="B262" s="646"/>
      <c r="C262" s="646"/>
      <c r="D262" s="646"/>
      <c r="E262" s="646"/>
      <c r="F262" s="646"/>
      <c r="G262" s="646"/>
      <c r="H262" s="646"/>
      <c r="I262" s="646"/>
      <c r="J262" s="646"/>
      <c r="K262" s="646"/>
      <c r="L262" s="646"/>
      <c r="M262" s="646"/>
      <c r="N262" s="646"/>
      <c r="O262" s="646"/>
      <c r="P262" s="646"/>
      <c r="Q262" s="646"/>
      <c r="R262" s="646"/>
      <c r="S262" s="646"/>
      <c r="T262" s="646"/>
      <c r="U262" s="646"/>
      <c r="V262" s="646"/>
      <c r="W262" s="646"/>
      <c r="X262" s="646"/>
      <c r="Y262" s="646"/>
      <c r="Z262" s="646"/>
      <c r="AA262" s="646"/>
      <c r="AB262" s="646"/>
      <c r="AC262" s="646"/>
      <c r="AD262" s="646"/>
      <c r="AE262" s="646"/>
      <c r="AF262" s="299" t="s">
        <v>34</v>
      </c>
      <c r="AG262" s="299"/>
      <c r="AH262" s="299"/>
      <c r="AI262" s="299"/>
      <c r="AJ262" s="299"/>
      <c r="AK262" s="300"/>
      <c r="AS262" s="116" t="s">
        <v>833</v>
      </c>
      <c r="AT262" s="117">
        <v>2</v>
      </c>
      <c r="AU262" s="116" t="s">
        <v>508</v>
      </c>
      <c r="AV262" s="118">
        <v>270</v>
      </c>
      <c r="AX262" s="116" t="s">
        <v>833</v>
      </c>
      <c r="AY262" s="117">
        <v>2</v>
      </c>
      <c r="AZ262" s="116" t="s">
        <v>508</v>
      </c>
      <c r="BA262" s="118">
        <v>270</v>
      </c>
      <c r="BB262" s="118" t="s">
        <v>907</v>
      </c>
      <c r="BC262" s="118"/>
    </row>
    <row r="263" spans="1:55" ht="9.6" customHeight="1" thickBot="1" x14ac:dyDescent="0.25">
      <c r="A263" s="647"/>
      <c r="B263" s="648"/>
      <c r="C263" s="648"/>
      <c r="D263" s="648"/>
      <c r="E263" s="648"/>
      <c r="F263" s="648"/>
      <c r="G263" s="648"/>
      <c r="H263" s="648"/>
      <c r="I263" s="648"/>
      <c r="J263" s="648"/>
      <c r="K263" s="648"/>
      <c r="L263" s="648"/>
      <c r="M263" s="648"/>
      <c r="N263" s="648"/>
      <c r="O263" s="648"/>
      <c r="P263" s="648"/>
      <c r="Q263" s="648"/>
      <c r="R263" s="648"/>
      <c r="S263" s="648"/>
      <c r="T263" s="648"/>
      <c r="U263" s="648"/>
      <c r="V263" s="648"/>
      <c r="W263" s="648"/>
      <c r="X263" s="648"/>
      <c r="Y263" s="648"/>
      <c r="Z263" s="648"/>
      <c r="AA263" s="648"/>
      <c r="AB263" s="648"/>
      <c r="AC263" s="648"/>
      <c r="AD263" s="648"/>
      <c r="AE263" s="648"/>
      <c r="AF263" s="301"/>
      <c r="AG263" s="301"/>
      <c r="AH263" s="301"/>
      <c r="AI263" s="301"/>
      <c r="AJ263" s="301"/>
      <c r="AK263" s="302"/>
      <c r="AS263" s="116" t="s">
        <v>834</v>
      </c>
      <c r="AT263" s="117">
        <v>2</v>
      </c>
      <c r="AU263" s="116" t="s">
        <v>509</v>
      </c>
      <c r="AV263" s="118">
        <v>290</v>
      </c>
      <c r="AX263" s="116" t="s">
        <v>834</v>
      </c>
      <c r="AY263" s="117">
        <v>2</v>
      </c>
      <c r="AZ263" s="116" t="s">
        <v>509</v>
      </c>
      <c r="BA263" s="118">
        <v>290</v>
      </c>
      <c r="BB263" s="118" t="s">
        <v>907</v>
      </c>
      <c r="BC263" s="118"/>
    </row>
    <row r="264" spans="1:55" ht="12.75" customHeight="1" x14ac:dyDescent="0.2">
      <c r="A264" s="291" t="s">
        <v>214</v>
      </c>
      <c r="B264" s="292"/>
      <c r="C264" s="292"/>
      <c r="D264" s="292"/>
      <c r="E264" s="292"/>
      <c r="F264" s="292"/>
      <c r="G264" s="292"/>
      <c r="H264" s="292"/>
      <c r="I264" s="292"/>
      <c r="J264" s="292"/>
      <c r="K264" s="292"/>
      <c r="L264" s="292"/>
      <c r="M264" s="292"/>
      <c r="N264" s="292"/>
      <c r="O264" s="292"/>
      <c r="P264" s="292"/>
      <c r="Q264" s="292"/>
      <c r="R264" s="292"/>
      <c r="S264" s="292"/>
      <c r="T264" s="292"/>
      <c r="U264" s="292"/>
      <c r="V264" s="292"/>
      <c r="W264" s="292"/>
      <c r="X264" s="292"/>
      <c r="Y264" s="292"/>
      <c r="Z264" s="292"/>
      <c r="AA264" s="292"/>
      <c r="AB264" s="292"/>
      <c r="AC264" s="292"/>
      <c r="AD264" s="292"/>
      <c r="AE264" s="293"/>
      <c r="AF264" s="665"/>
      <c r="AG264" s="665"/>
      <c r="AH264" s="665"/>
      <c r="AI264" s="665"/>
      <c r="AJ264" s="665"/>
      <c r="AK264" s="666"/>
      <c r="AL264" s="79"/>
      <c r="AM264" s="79"/>
      <c r="AN264" s="78"/>
      <c r="AS264" s="116" t="s">
        <v>835</v>
      </c>
      <c r="AT264" s="117">
        <v>1</v>
      </c>
      <c r="AU264" s="116" t="s">
        <v>510</v>
      </c>
      <c r="AV264" s="118">
        <v>130</v>
      </c>
      <c r="AX264" s="116" t="s">
        <v>835</v>
      </c>
      <c r="AY264" s="117">
        <v>1</v>
      </c>
      <c r="AZ264" s="116" t="s">
        <v>510</v>
      </c>
      <c r="BA264" s="118">
        <v>130</v>
      </c>
      <c r="BB264" s="118" t="s">
        <v>907</v>
      </c>
      <c r="BC264" s="118"/>
    </row>
    <row r="265" spans="1:55" ht="11.25" customHeight="1" x14ac:dyDescent="0.2">
      <c r="A265" s="676" t="s">
        <v>203</v>
      </c>
      <c r="B265" s="354"/>
      <c r="C265" s="354"/>
      <c r="D265" s="354"/>
      <c r="E265" s="354"/>
      <c r="F265" s="354"/>
      <c r="G265" s="354"/>
      <c r="H265" s="354"/>
      <c r="I265" s="354"/>
      <c r="J265" s="354"/>
      <c r="K265" s="354"/>
      <c r="L265" s="354"/>
      <c r="M265" s="354"/>
      <c r="N265" s="354"/>
      <c r="O265" s="354"/>
      <c r="P265" s="354"/>
      <c r="Q265" s="354"/>
      <c r="R265" s="354"/>
      <c r="S265" s="354"/>
      <c r="T265" s="354"/>
      <c r="U265" s="354"/>
      <c r="V265" s="354"/>
      <c r="W265" s="354"/>
      <c r="X265" s="354"/>
      <c r="Y265" s="354"/>
      <c r="Z265" s="354"/>
      <c r="AA265" s="354"/>
      <c r="AB265" s="354"/>
      <c r="AC265" s="354"/>
      <c r="AD265" s="354"/>
      <c r="AE265" s="355"/>
      <c r="AF265" s="362"/>
      <c r="AG265" s="362"/>
      <c r="AH265" s="362"/>
      <c r="AI265" s="362"/>
      <c r="AJ265" s="362"/>
      <c r="AK265" s="363"/>
      <c r="AL265" s="79"/>
      <c r="AM265" s="79"/>
      <c r="AN265" s="78"/>
      <c r="AS265" s="116" t="s">
        <v>836</v>
      </c>
      <c r="AT265" s="117">
        <v>2</v>
      </c>
      <c r="AU265" s="116" t="s">
        <v>511</v>
      </c>
      <c r="AV265" s="118">
        <v>460</v>
      </c>
      <c r="AX265" s="116" t="s">
        <v>836</v>
      </c>
      <c r="AY265" s="117">
        <v>2</v>
      </c>
      <c r="AZ265" s="116" t="s">
        <v>511</v>
      </c>
      <c r="BA265" s="118">
        <v>460</v>
      </c>
      <c r="BB265" s="118" t="s">
        <v>907</v>
      </c>
      <c r="BC265" s="118"/>
    </row>
    <row r="266" spans="1:55" x14ac:dyDescent="0.2">
      <c r="A266" s="667" t="s">
        <v>166</v>
      </c>
      <c r="B266" s="361"/>
      <c r="C266" s="361"/>
      <c r="D266" s="361"/>
      <c r="E266" s="361"/>
      <c r="F266" s="361"/>
      <c r="G266" s="361"/>
      <c r="H266" s="361"/>
      <c r="I266" s="361"/>
      <c r="J266" s="361"/>
      <c r="K266" s="361"/>
      <c r="L266" s="361"/>
      <c r="M266" s="361"/>
      <c r="N266" s="361"/>
      <c r="O266" s="361"/>
      <c r="P266" s="361"/>
      <c r="Q266" s="361"/>
      <c r="R266" s="361"/>
      <c r="S266" s="361"/>
      <c r="T266" s="361"/>
      <c r="U266" s="361"/>
      <c r="V266" s="361"/>
      <c r="W266" s="361"/>
      <c r="X266" s="361"/>
      <c r="Y266" s="361"/>
      <c r="Z266" s="361"/>
      <c r="AA266" s="361"/>
      <c r="AB266" s="361"/>
      <c r="AC266" s="361"/>
      <c r="AD266" s="361"/>
      <c r="AE266" s="361"/>
      <c r="AF266" s="357"/>
      <c r="AG266" s="358"/>
      <c r="AH266" s="358"/>
      <c r="AI266" s="358"/>
      <c r="AJ266" s="358"/>
      <c r="AK266" s="359"/>
      <c r="AL266" s="79"/>
      <c r="AM266" s="79"/>
      <c r="AN266" s="78"/>
      <c r="AS266" s="116" t="s">
        <v>837</v>
      </c>
      <c r="AT266" s="117">
        <v>2</v>
      </c>
      <c r="AU266" s="116" t="s">
        <v>512</v>
      </c>
      <c r="AV266" s="118">
        <v>250</v>
      </c>
      <c r="AX266" s="116" t="s">
        <v>837</v>
      </c>
      <c r="AY266" s="117">
        <v>2</v>
      </c>
      <c r="AZ266" s="116" t="s">
        <v>512</v>
      </c>
      <c r="BA266" s="118">
        <v>250</v>
      </c>
      <c r="BB266" s="118" t="s">
        <v>907</v>
      </c>
      <c r="BC266" s="118"/>
    </row>
    <row r="267" spans="1:55" ht="12" customHeight="1" x14ac:dyDescent="0.2">
      <c r="A267" s="667" t="s">
        <v>165</v>
      </c>
      <c r="B267" s="361"/>
      <c r="C267" s="361"/>
      <c r="D267" s="361"/>
      <c r="E267" s="361"/>
      <c r="F267" s="361"/>
      <c r="G267" s="361"/>
      <c r="H267" s="361"/>
      <c r="I267" s="361"/>
      <c r="J267" s="361"/>
      <c r="K267" s="361"/>
      <c r="L267" s="361"/>
      <c r="M267" s="361"/>
      <c r="N267" s="361"/>
      <c r="O267" s="361"/>
      <c r="P267" s="361"/>
      <c r="Q267" s="361"/>
      <c r="R267" s="361"/>
      <c r="S267" s="361"/>
      <c r="T267" s="361"/>
      <c r="U267" s="361"/>
      <c r="V267" s="361"/>
      <c r="W267" s="361"/>
      <c r="X267" s="361"/>
      <c r="Y267" s="361"/>
      <c r="Z267" s="361"/>
      <c r="AA267" s="361"/>
      <c r="AB267" s="361"/>
      <c r="AC267" s="361"/>
      <c r="AD267" s="361"/>
      <c r="AE267" s="361"/>
      <c r="AF267" s="357"/>
      <c r="AG267" s="358"/>
      <c r="AH267" s="358"/>
      <c r="AI267" s="358"/>
      <c r="AJ267" s="358"/>
      <c r="AK267" s="359"/>
      <c r="AL267" s="79"/>
      <c r="AM267" s="79"/>
      <c r="AN267" s="78"/>
      <c r="AQ267" s="120" t="s">
        <v>912</v>
      </c>
      <c r="AS267" s="116" t="s">
        <v>838</v>
      </c>
      <c r="AT267" s="117">
        <v>2</v>
      </c>
      <c r="AU267" s="116" t="s">
        <v>513</v>
      </c>
      <c r="AV267" s="118">
        <v>150</v>
      </c>
      <c r="AX267" s="116" t="s">
        <v>838</v>
      </c>
      <c r="AY267" s="117">
        <v>2</v>
      </c>
      <c r="AZ267" s="116" t="s">
        <v>513</v>
      </c>
      <c r="BA267" s="118">
        <v>150</v>
      </c>
      <c r="BB267" s="118" t="s">
        <v>907</v>
      </c>
      <c r="BC267" s="118"/>
    </row>
    <row r="268" spans="1:55" ht="13.5" thickBot="1" x14ac:dyDescent="0.25">
      <c r="A268" s="347" t="s">
        <v>13</v>
      </c>
      <c r="B268" s="348"/>
      <c r="C268" s="348"/>
      <c r="D268" s="348"/>
      <c r="E268" s="348"/>
      <c r="F268" s="348"/>
      <c r="G268" s="348"/>
      <c r="H268" s="348"/>
      <c r="I268" s="348"/>
      <c r="J268" s="348"/>
      <c r="K268" s="348"/>
      <c r="L268" s="348"/>
      <c r="M268" s="348"/>
      <c r="N268" s="348"/>
      <c r="O268" s="348"/>
      <c r="P268" s="348"/>
      <c r="Q268" s="348"/>
      <c r="R268" s="348"/>
      <c r="S268" s="348"/>
      <c r="T268" s="348"/>
      <c r="U268" s="348"/>
      <c r="V268" s="348"/>
      <c r="W268" s="348"/>
      <c r="X268" s="348"/>
      <c r="Y268" s="348"/>
      <c r="Z268" s="348"/>
      <c r="AA268" s="348"/>
      <c r="AB268" s="348"/>
      <c r="AC268" s="348"/>
      <c r="AD268" s="348"/>
      <c r="AE268" s="349"/>
      <c r="AF268" s="668">
        <f>SUM(AF264:AK267)</f>
        <v>0</v>
      </c>
      <c r="AG268" s="669"/>
      <c r="AH268" s="669"/>
      <c r="AI268" s="669"/>
      <c r="AJ268" s="669"/>
      <c r="AK268" s="670"/>
      <c r="AQ268" s="2">
        <v>0</v>
      </c>
      <c r="AS268" s="116" t="s">
        <v>839</v>
      </c>
      <c r="AT268" s="117">
        <v>2</v>
      </c>
      <c r="AU268" s="116" t="s">
        <v>514</v>
      </c>
      <c r="AV268" s="118">
        <v>230</v>
      </c>
      <c r="AX268" s="116" t="s">
        <v>839</v>
      </c>
      <c r="AY268" s="117">
        <v>2</v>
      </c>
      <c r="AZ268" s="116" t="s">
        <v>514</v>
      </c>
      <c r="BA268" s="118">
        <v>230</v>
      </c>
      <c r="BB268" s="118" t="s">
        <v>907</v>
      </c>
      <c r="BC268" s="118"/>
    </row>
    <row r="269" spans="1:55" ht="7.15" customHeight="1" thickBot="1" x14ac:dyDescent="0.25">
      <c r="A269" s="62"/>
      <c r="B269" s="62"/>
      <c r="C269" s="62"/>
      <c r="D269" s="62"/>
      <c r="E269" s="62"/>
      <c r="F269" s="62"/>
      <c r="G269" s="62"/>
      <c r="H269" s="62"/>
      <c r="I269" s="62"/>
      <c r="J269" s="62"/>
      <c r="K269" s="62"/>
      <c r="L269" s="62"/>
      <c r="M269" s="62"/>
      <c r="N269" s="62"/>
      <c r="O269" s="62"/>
      <c r="P269" s="62"/>
      <c r="Q269" s="62"/>
      <c r="R269" s="62"/>
      <c r="S269" s="62"/>
      <c r="T269" s="62"/>
      <c r="U269" s="62"/>
      <c r="V269" s="62"/>
      <c r="W269" s="62"/>
      <c r="X269" s="62"/>
      <c r="Y269" s="62"/>
      <c r="Z269" s="62"/>
      <c r="AA269" s="62"/>
      <c r="AB269" s="62"/>
      <c r="AC269" s="62"/>
      <c r="AD269" s="62"/>
      <c r="AE269" s="62"/>
      <c r="AF269" s="63"/>
      <c r="AG269" s="63"/>
      <c r="AH269" s="63"/>
      <c r="AI269" s="63"/>
      <c r="AJ269" s="63"/>
      <c r="AK269" s="63"/>
      <c r="AL269" s="79"/>
      <c r="AM269" s="79"/>
      <c r="AN269" s="78"/>
      <c r="AQ269" s="120" t="s">
        <v>913</v>
      </c>
      <c r="AS269" s="116" t="s">
        <v>840</v>
      </c>
      <c r="AT269" s="117">
        <v>1</v>
      </c>
      <c r="AU269" s="116" t="s">
        <v>515</v>
      </c>
      <c r="AV269" s="118">
        <v>120</v>
      </c>
      <c r="AX269" s="116" t="s">
        <v>840</v>
      </c>
      <c r="AY269" s="117">
        <v>1</v>
      </c>
      <c r="AZ269" s="116" t="s">
        <v>515</v>
      </c>
      <c r="BA269" s="118">
        <v>120</v>
      </c>
      <c r="BB269" s="118" t="s">
        <v>907</v>
      </c>
      <c r="BC269" s="118"/>
    </row>
    <row r="270" spans="1:55" ht="13.15" customHeight="1" thickBot="1" x14ac:dyDescent="0.25">
      <c r="A270" s="671" t="s">
        <v>221</v>
      </c>
      <c r="B270" s="671"/>
      <c r="C270" s="671"/>
      <c r="D270" s="671"/>
      <c r="E270" s="671"/>
      <c r="F270" s="671"/>
      <c r="G270" s="671"/>
      <c r="H270" s="671"/>
      <c r="I270" s="671"/>
      <c r="J270" s="671"/>
      <c r="K270" s="671"/>
      <c r="L270" s="671"/>
      <c r="M270" s="671"/>
      <c r="N270" s="671"/>
      <c r="O270" s="671"/>
      <c r="P270" s="671"/>
      <c r="Q270" s="671"/>
      <c r="R270" s="671"/>
      <c r="S270" s="671"/>
      <c r="T270" s="671"/>
      <c r="U270" s="671"/>
      <c r="V270" s="671"/>
      <c r="W270" s="671"/>
      <c r="X270" s="671"/>
      <c r="Y270" s="671"/>
      <c r="Z270" s="671"/>
      <c r="AA270" s="671"/>
      <c r="AB270" s="671"/>
      <c r="AD270" s="80" t="s">
        <v>204</v>
      </c>
      <c r="AE270" s="97"/>
      <c r="AJ270" s="63"/>
      <c r="AK270" s="63"/>
      <c r="AL270" s="79"/>
      <c r="AM270" s="79"/>
      <c r="AN270" s="78"/>
      <c r="AQ270" s="120" t="s">
        <v>914</v>
      </c>
      <c r="AS270" s="116" t="s">
        <v>841</v>
      </c>
      <c r="AT270" s="117">
        <v>1</v>
      </c>
      <c r="AU270" s="116" t="s">
        <v>516</v>
      </c>
      <c r="AV270" s="118">
        <v>170</v>
      </c>
      <c r="AX270" s="116" t="s">
        <v>841</v>
      </c>
      <c r="AY270" s="117">
        <v>1</v>
      </c>
      <c r="AZ270" s="116" t="s">
        <v>516</v>
      </c>
      <c r="BA270" s="118">
        <v>170</v>
      </c>
      <c r="BB270" s="118" t="s">
        <v>907</v>
      </c>
      <c r="BC270" s="118"/>
    </row>
    <row r="271" spans="1:55" ht="13.15" customHeight="1" x14ac:dyDescent="0.2">
      <c r="A271" s="671"/>
      <c r="B271" s="671"/>
      <c r="C271" s="671"/>
      <c r="D271" s="671"/>
      <c r="E271" s="671"/>
      <c r="F271" s="671"/>
      <c r="G271" s="671"/>
      <c r="H271" s="671"/>
      <c r="I271" s="671"/>
      <c r="J271" s="671"/>
      <c r="K271" s="671"/>
      <c r="L271" s="671"/>
      <c r="M271" s="671"/>
      <c r="N271" s="671"/>
      <c r="O271" s="671"/>
      <c r="P271" s="671"/>
      <c r="Q271" s="671"/>
      <c r="R271" s="671"/>
      <c r="S271" s="671"/>
      <c r="T271" s="671"/>
      <c r="U271" s="671"/>
      <c r="V271" s="671"/>
      <c r="W271" s="671"/>
      <c r="X271" s="671"/>
      <c r="Y271" s="671"/>
      <c r="Z271" s="671"/>
      <c r="AA271" s="671"/>
      <c r="AB271" s="671"/>
      <c r="AC271" s="80"/>
      <c r="AD271" s="80"/>
      <c r="AE271" s="80"/>
      <c r="AF271" s="39"/>
      <c r="AG271" s="39"/>
      <c r="AH271" s="39"/>
      <c r="AI271" s="39"/>
      <c r="AJ271" s="39"/>
      <c r="AK271" s="39"/>
      <c r="AL271" s="79"/>
      <c r="AM271" s="79"/>
      <c r="AN271" s="78"/>
      <c r="AQ271" s="120"/>
      <c r="AS271" s="116" t="s">
        <v>842</v>
      </c>
      <c r="AT271" s="117">
        <v>2</v>
      </c>
      <c r="AU271" s="116" t="s">
        <v>517</v>
      </c>
      <c r="AV271" s="118">
        <v>240</v>
      </c>
      <c r="AX271" s="116" t="s">
        <v>842</v>
      </c>
      <c r="AY271" s="117">
        <v>2</v>
      </c>
      <c r="AZ271" s="116" t="s">
        <v>517</v>
      </c>
      <c r="BA271" s="118">
        <v>240</v>
      </c>
      <c r="BB271" s="118" t="s">
        <v>907</v>
      </c>
      <c r="BC271" s="118"/>
    </row>
    <row r="272" spans="1:55" ht="22.15" customHeight="1" thickBot="1" x14ac:dyDescent="0.25">
      <c r="A272" s="62"/>
      <c r="B272" s="62"/>
      <c r="C272" s="62"/>
      <c r="D272" s="62"/>
      <c r="E272" s="62"/>
      <c r="F272" s="62"/>
      <c r="G272" s="62"/>
      <c r="H272" s="62"/>
      <c r="I272" s="62"/>
      <c r="J272" s="62"/>
      <c r="K272" s="62"/>
      <c r="L272" s="62"/>
      <c r="M272" s="62"/>
      <c r="N272" s="62"/>
      <c r="O272" s="62"/>
      <c r="P272" s="62"/>
      <c r="Q272" s="62"/>
      <c r="R272" s="62"/>
      <c r="S272" s="62"/>
      <c r="T272" s="62"/>
      <c r="U272" s="62"/>
      <c r="V272" s="62"/>
      <c r="W272" s="62"/>
      <c r="X272" s="62"/>
      <c r="Y272" s="62"/>
      <c r="Z272" s="62"/>
      <c r="AA272" s="62"/>
      <c r="AB272" s="62"/>
      <c r="AC272" s="62"/>
      <c r="AD272" s="62"/>
      <c r="AE272" s="62"/>
      <c r="AF272" s="63"/>
      <c r="AG272" s="63"/>
      <c r="AH272" s="63"/>
      <c r="AI272" s="63"/>
      <c r="AJ272" s="63"/>
      <c r="AK272" s="63"/>
      <c r="AQ272" s="120"/>
      <c r="AS272" s="116" t="s">
        <v>843</v>
      </c>
      <c r="AT272" s="117">
        <v>2</v>
      </c>
      <c r="AU272" s="116" t="s">
        <v>518</v>
      </c>
      <c r="AV272" s="118">
        <v>370</v>
      </c>
      <c r="AX272" s="116" t="s">
        <v>843</v>
      </c>
      <c r="AY272" s="117">
        <v>2</v>
      </c>
      <c r="AZ272" s="116" t="s">
        <v>518</v>
      </c>
      <c r="BA272" s="118">
        <v>370</v>
      </c>
      <c r="BB272" s="118" t="s">
        <v>907</v>
      </c>
      <c r="BC272" s="118"/>
    </row>
    <row r="273" spans="1:55" ht="15.75" customHeight="1" thickBot="1" x14ac:dyDescent="0.25">
      <c r="A273" s="140" t="s">
        <v>197</v>
      </c>
      <c r="B273" s="39"/>
      <c r="C273" s="39"/>
      <c r="D273" s="39"/>
      <c r="E273" s="39"/>
      <c r="F273" s="39"/>
      <c r="G273" s="39"/>
      <c r="H273" s="39"/>
      <c r="I273" s="139"/>
      <c r="J273" s="139"/>
      <c r="K273" s="137"/>
      <c r="L273" s="138"/>
      <c r="M273" s="138"/>
      <c r="N273" s="138"/>
      <c r="O273" s="138"/>
      <c r="P273" s="141"/>
      <c r="Q273" s="704" t="s">
        <v>940</v>
      </c>
      <c r="R273" s="704"/>
      <c r="S273" s="704"/>
      <c r="T273" s="704"/>
      <c r="U273" s="704"/>
      <c r="V273" s="704"/>
      <c r="W273" s="704"/>
      <c r="X273" s="704"/>
      <c r="Y273" s="704"/>
      <c r="Z273" s="705"/>
      <c r="AA273" s="662">
        <f>IF($S$258=1,IF($AQ$115=2,"FCOV26","FCOV27"),0)</f>
        <v>0</v>
      </c>
      <c r="AB273" s="663"/>
      <c r="AC273" s="664"/>
      <c r="AD273" s="702"/>
      <c r="AE273" s="703"/>
      <c r="AF273" s="703"/>
      <c r="AG273" s="703"/>
      <c r="AH273" s="703"/>
      <c r="AI273" s="703"/>
      <c r="AJ273" s="703"/>
      <c r="AK273" s="703"/>
      <c r="AQ273" s="120"/>
      <c r="AS273" s="116" t="s">
        <v>844</v>
      </c>
      <c r="AT273" s="117">
        <v>1</v>
      </c>
      <c r="AU273" s="116" t="s">
        <v>519</v>
      </c>
      <c r="AV273" s="118">
        <v>150</v>
      </c>
      <c r="AX273" s="116" t="s">
        <v>844</v>
      </c>
      <c r="AY273" s="117">
        <v>1</v>
      </c>
      <c r="AZ273" s="116" t="s">
        <v>519</v>
      </c>
      <c r="BA273" s="118">
        <v>150</v>
      </c>
      <c r="BB273" s="118" t="s">
        <v>907</v>
      </c>
      <c r="BC273" s="118"/>
    </row>
    <row r="274" spans="1:55" ht="40.15" customHeight="1" thickBot="1" x14ac:dyDescent="0.25">
      <c r="A274" s="701" t="s">
        <v>930</v>
      </c>
      <c r="B274" s="701"/>
      <c r="C274" s="701"/>
      <c r="D274" s="701"/>
      <c r="E274" s="701"/>
      <c r="F274" s="701"/>
      <c r="G274" s="701"/>
      <c r="H274" s="701"/>
      <c r="I274" s="701"/>
      <c r="J274" s="701"/>
      <c r="K274" s="701"/>
      <c r="L274" s="701"/>
      <c r="M274" s="701"/>
      <c r="N274" s="701"/>
      <c r="O274" s="701"/>
      <c r="P274" s="701"/>
      <c r="Q274" s="701"/>
      <c r="R274" s="701"/>
      <c r="S274" s="701"/>
      <c r="T274" s="701"/>
      <c r="U274" s="701"/>
      <c r="V274" s="701"/>
      <c r="W274" s="701"/>
      <c r="X274" s="701"/>
      <c r="Y274" s="701"/>
      <c r="Z274" s="701"/>
      <c r="AA274" s="701"/>
      <c r="AB274" s="701"/>
      <c r="AC274" s="701"/>
      <c r="AD274" s="701"/>
      <c r="AE274" s="701"/>
      <c r="AF274" s="701"/>
      <c r="AG274" s="701"/>
      <c r="AH274" s="701"/>
      <c r="AI274" s="701"/>
      <c r="AJ274" s="701"/>
      <c r="AK274" s="701"/>
      <c r="AQ274" s="2"/>
      <c r="AS274" s="116" t="s">
        <v>845</v>
      </c>
      <c r="AT274" s="117">
        <v>2</v>
      </c>
      <c r="AU274" s="116" t="s">
        <v>520</v>
      </c>
      <c r="AV274" s="118">
        <v>480</v>
      </c>
      <c r="AX274" s="116" t="s">
        <v>845</v>
      </c>
      <c r="AY274" s="117">
        <v>2</v>
      </c>
      <c r="AZ274" s="116" t="s">
        <v>520</v>
      </c>
      <c r="BA274" s="118">
        <v>480</v>
      </c>
      <c r="BB274" s="118" t="s">
        <v>907</v>
      </c>
      <c r="BC274" s="118"/>
    </row>
    <row r="275" spans="1:55" ht="15.75" customHeight="1" x14ac:dyDescent="0.2">
      <c r="A275" s="645" t="s">
        <v>135</v>
      </c>
      <c r="B275" s="646"/>
      <c r="C275" s="646"/>
      <c r="D275" s="646"/>
      <c r="E275" s="646"/>
      <c r="F275" s="646"/>
      <c r="G275" s="646"/>
      <c r="H275" s="646"/>
      <c r="I275" s="646"/>
      <c r="J275" s="646"/>
      <c r="K275" s="646"/>
      <c r="L275" s="646"/>
      <c r="M275" s="646"/>
      <c r="N275" s="646"/>
      <c r="O275" s="646"/>
      <c r="P275" s="646"/>
      <c r="Q275" s="646"/>
      <c r="R275" s="646"/>
      <c r="S275" s="646"/>
      <c r="T275" s="646"/>
      <c r="U275" s="646"/>
      <c r="V275" s="646"/>
      <c r="W275" s="646"/>
      <c r="X275" s="646"/>
      <c r="Y275" s="646"/>
      <c r="Z275" s="646"/>
      <c r="AA275" s="646"/>
      <c r="AB275" s="646"/>
      <c r="AC275" s="646"/>
      <c r="AD275" s="646"/>
      <c r="AE275" s="646"/>
      <c r="AF275" s="299" t="s">
        <v>34</v>
      </c>
      <c r="AG275" s="299"/>
      <c r="AH275" s="299"/>
      <c r="AI275" s="299"/>
      <c r="AJ275" s="299"/>
      <c r="AK275" s="300"/>
      <c r="AQ275" s="120"/>
      <c r="AS275" s="116" t="s">
        <v>846</v>
      </c>
      <c r="AT275" s="117">
        <v>2</v>
      </c>
      <c r="AU275" s="116" t="s">
        <v>521</v>
      </c>
      <c r="AV275" s="118">
        <v>370</v>
      </c>
      <c r="AX275" s="116" t="s">
        <v>846</v>
      </c>
      <c r="AY275" s="117">
        <v>2</v>
      </c>
      <c r="AZ275" s="116" t="s">
        <v>521</v>
      </c>
      <c r="BA275" s="118">
        <v>370</v>
      </c>
      <c r="BB275" s="118" t="s">
        <v>907</v>
      </c>
      <c r="BC275" s="118"/>
    </row>
    <row r="276" spans="1:55" ht="9.6" customHeight="1" thickBot="1" x14ac:dyDescent="0.25">
      <c r="A276" s="647"/>
      <c r="B276" s="648"/>
      <c r="C276" s="648"/>
      <c r="D276" s="648"/>
      <c r="E276" s="648"/>
      <c r="F276" s="648"/>
      <c r="G276" s="648"/>
      <c r="H276" s="648"/>
      <c r="I276" s="648"/>
      <c r="J276" s="648"/>
      <c r="K276" s="648"/>
      <c r="L276" s="648"/>
      <c r="M276" s="648"/>
      <c r="N276" s="648"/>
      <c r="O276" s="648"/>
      <c r="P276" s="648"/>
      <c r="Q276" s="648"/>
      <c r="R276" s="648"/>
      <c r="S276" s="648"/>
      <c r="T276" s="648"/>
      <c r="U276" s="648"/>
      <c r="V276" s="648"/>
      <c r="W276" s="648"/>
      <c r="X276" s="648"/>
      <c r="Y276" s="648"/>
      <c r="Z276" s="648"/>
      <c r="AA276" s="648"/>
      <c r="AB276" s="648"/>
      <c r="AC276" s="648"/>
      <c r="AD276" s="648"/>
      <c r="AE276" s="648"/>
      <c r="AF276" s="301"/>
      <c r="AG276" s="301"/>
      <c r="AH276" s="301"/>
      <c r="AI276" s="301"/>
      <c r="AJ276" s="301"/>
      <c r="AK276" s="302"/>
      <c r="AQ276" s="120"/>
      <c r="AS276" s="116" t="s">
        <v>847</v>
      </c>
      <c r="AT276" s="117">
        <v>1</v>
      </c>
      <c r="AU276" s="116" t="s">
        <v>522</v>
      </c>
      <c r="AV276" s="118">
        <v>280</v>
      </c>
      <c r="AX276" s="116" t="s">
        <v>847</v>
      </c>
      <c r="AY276" s="117">
        <v>1</v>
      </c>
      <c r="AZ276" s="116" t="s">
        <v>522</v>
      </c>
      <c r="BA276" s="118">
        <v>280</v>
      </c>
      <c r="BB276" s="118" t="s">
        <v>907</v>
      </c>
      <c r="BC276" s="118"/>
    </row>
    <row r="277" spans="1:55" ht="12.75" customHeight="1" x14ac:dyDescent="0.2">
      <c r="A277" s="667" t="s">
        <v>193</v>
      </c>
      <c r="B277" s="361"/>
      <c r="C277" s="361"/>
      <c r="D277" s="361"/>
      <c r="E277" s="361"/>
      <c r="F277" s="361"/>
      <c r="G277" s="361"/>
      <c r="H277" s="361"/>
      <c r="I277" s="361"/>
      <c r="J277" s="361"/>
      <c r="K277" s="361"/>
      <c r="L277" s="361"/>
      <c r="M277" s="361"/>
      <c r="N277" s="361"/>
      <c r="O277" s="361"/>
      <c r="P277" s="361"/>
      <c r="Q277" s="361"/>
      <c r="R277" s="361"/>
      <c r="S277" s="361"/>
      <c r="T277" s="361"/>
      <c r="U277" s="361"/>
      <c r="V277" s="361"/>
      <c r="W277" s="361"/>
      <c r="X277" s="361"/>
      <c r="Y277" s="361"/>
      <c r="Z277" s="361"/>
      <c r="AA277" s="361"/>
      <c r="AB277" s="361"/>
      <c r="AC277" s="361"/>
      <c r="AD277" s="361"/>
      <c r="AE277" s="361"/>
      <c r="AF277" s="357">
        <f>IF($AQ$112=1,120,IF($AA$273="FCOV26",120,IF($AA$273="FCOV27",120,0)))</f>
        <v>0</v>
      </c>
      <c r="AG277" s="358"/>
      <c r="AH277" s="358"/>
      <c r="AI277" s="358"/>
      <c r="AJ277" s="358"/>
      <c r="AK277" s="359"/>
      <c r="AQ277" s="120"/>
      <c r="AS277" s="116" t="s">
        <v>848</v>
      </c>
      <c r="AT277" s="117">
        <v>2</v>
      </c>
      <c r="AU277" s="116" t="s">
        <v>523</v>
      </c>
      <c r="AV277" s="118">
        <v>570</v>
      </c>
      <c r="AX277" s="116" t="s">
        <v>848</v>
      </c>
      <c r="AY277" s="117">
        <v>2</v>
      </c>
      <c r="AZ277" s="116" t="s">
        <v>523</v>
      </c>
      <c r="BA277" s="118">
        <v>570</v>
      </c>
      <c r="BB277" s="118" t="s">
        <v>907</v>
      </c>
      <c r="BC277" s="118"/>
    </row>
    <row r="278" spans="1:55" ht="12.75" customHeight="1" x14ac:dyDescent="0.2">
      <c r="A278" s="356" t="s">
        <v>194</v>
      </c>
      <c r="B278" s="981"/>
      <c r="C278" s="981"/>
      <c r="D278" s="981"/>
      <c r="E278" s="981"/>
      <c r="F278" s="981"/>
      <c r="G278" s="981"/>
      <c r="H278" s="981"/>
      <c r="I278" s="981"/>
      <c r="J278" s="981"/>
      <c r="K278" s="981"/>
      <c r="L278" s="981"/>
      <c r="M278" s="981"/>
      <c r="N278" s="981"/>
      <c r="O278" s="981"/>
      <c r="P278" s="981"/>
      <c r="Q278" s="981"/>
      <c r="R278" s="981"/>
      <c r="S278" s="981"/>
      <c r="T278" s="981"/>
      <c r="U278" s="981"/>
      <c r="V278" s="981"/>
      <c r="W278" s="981"/>
      <c r="X278" s="981"/>
      <c r="Y278" s="981"/>
      <c r="Z278" s="981"/>
      <c r="AA278" s="981"/>
      <c r="AB278" s="981"/>
      <c r="AC278" s="981"/>
      <c r="AD278" s="981"/>
      <c r="AE278" s="982"/>
      <c r="AF278" s="357">
        <f>IF($AQ$112=1,120,IF($AA$273="FCOV26",120,IF($AA$273="FCOV27",120,0)))</f>
        <v>0</v>
      </c>
      <c r="AG278" s="358"/>
      <c r="AH278" s="358"/>
      <c r="AI278" s="358"/>
      <c r="AJ278" s="358"/>
      <c r="AK278" s="359"/>
      <c r="AQ278" s="120"/>
      <c r="AS278" s="116" t="s">
        <v>849</v>
      </c>
      <c r="AT278" s="117">
        <v>1</v>
      </c>
      <c r="AU278" s="116" t="s">
        <v>524</v>
      </c>
      <c r="AV278" s="118">
        <v>310</v>
      </c>
      <c r="AX278" s="116" t="s">
        <v>849</v>
      </c>
      <c r="AY278" s="117">
        <v>1</v>
      </c>
      <c r="AZ278" s="116" t="s">
        <v>524</v>
      </c>
      <c r="BA278" s="118">
        <v>310</v>
      </c>
      <c r="BB278" s="118" t="s">
        <v>907</v>
      </c>
      <c r="BC278" s="118"/>
    </row>
    <row r="279" spans="1:55" ht="11.25" customHeight="1" x14ac:dyDescent="0.2">
      <c r="A279" s="667" t="s">
        <v>195</v>
      </c>
      <c r="B279" s="361"/>
      <c r="C279" s="361"/>
      <c r="D279" s="361"/>
      <c r="E279" s="361"/>
      <c r="F279" s="361"/>
      <c r="G279" s="361"/>
      <c r="H279" s="361"/>
      <c r="I279" s="361"/>
      <c r="J279" s="361"/>
      <c r="K279" s="361"/>
      <c r="L279" s="361"/>
      <c r="M279" s="361"/>
      <c r="N279" s="361"/>
      <c r="O279" s="361"/>
      <c r="P279" s="361"/>
      <c r="Q279" s="361"/>
      <c r="R279" s="361"/>
      <c r="S279" s="361"/>
      <c r="T279" s="361"/>
      <c r="U279" s="361"/>
      <c r="V279" s="361"/>
      <c r="W279" s="361"/>
      <c r="X279" s="361"/>
      <c r="Y279" s="361"/>
      <c r="Z279" s="361"/>
      <c r="AA279" s="361"/>
      <c r="AB279" s="361"/>
      <c r="AC279" s="361"/>
      <c r="AD279" s="361"/>
      <c r="AE279" s="361"/>
      <c r="AF279" s="357">
        <f>IF($AQ$115=2,180,IF($AA$273="FCOV26",180,0))</f>
        <v>0</v>
      </c>
      <c r="AG279" s="900"/>
      <c r="AH279" s="900"/>
      <c r="AI279" s="900"/>
      <c r="AJ279" s="900"/>
      <c r="AK279" s="991"/>
      <c r="AS279" s="116" t="s">
        <v>850</v>
      </c>
      <c r="AT279" s="117">
        <v>1</v>
      </c>
      <c r="AU279" s="116" t="s">
        <v>525</v>
      </c>
      <c r="AV279" s="118">
        <v>280</v>
      </c>
      <c r="AX279" s="116" t="s">
        <v>850</v>
      </c>
      <c r="AY279" s="117">
        <v>1</v>
      </c>
      <c r="AZ279" s="116" t="s">
        <v>525</v>
      </c>
      <c r="BA279" s="118">
        <v>280</v>
      </c>
      <c r="BB279" s="118" t="s">
        <v>907</v>
      </c>
      <c r="BC279" s="118"/>
    </row>
    <row r="280" spans="1:55" ht="13.5" thickBot="1" x14ac:dyDescent="0.25">
      <c r="A280" s="347" t="s">
        <v>13</v>
      </c>
      <c r="B280" s="348"/>
      <c r="C280" s="348"/>
      <c r="D280" s="348"/>
      <c r="E280" s="348"/>
      <c r="F280" s="348"/>
      <c r="G280" s="348"/>
      <c r="H280" s="348"/>
      <c r="I280" s="348"/>
      <c r="J280" s="348"/>
      <c r="K280" s="348"/>
      <c r="L280" s="348"/>
      <c r="M280" s="348"/>
      <c r="N280" s="348"/>
      <c r="O280" s="348"/>
      <c r="P280" s="348"/>
      <c r="Q280" s="348"/>
      <c r="R280" s="348"/>
      <c r="S280" s="348"/>
      <c r="T280" s="348"/>
      <c r="U280" s="348"/>
      <c r="V280" s="348"/>
      <c r="W280" s="348"/>
      <c r="X280" s="348"/>
      <c r="Y280" s="348"/>
      <c r="Z280" s="348"/>
      <c r="AA280" s="348"/>
      <c r="AB280" s="348"/>
      <c r="AC280" s="348"/>
      <c r="AD280" s="348"/>
      <c r="AE280" s="349"/>
      <c r="AF280" s="978">
        <f>SUM(AF277:AK279)</f>
        <v>0</v>
      </c>
      <c r="AG280" s="979"/>
      <c r="AH280" s="979"/>
      <c r="AI280" s="979"/>
      <c r="AJ280" s="979"/>
      <c r="AK280" s="980"/>
      <c r="AS280" s="116" t="s">
        <v>851</v>
      </c>
      <c r="AT280" s="117">
        <v>1</v>
      </c>
      <c r="AU280" s="116" t="s">
        <v>526</v>
      </c>
      <c r="AV280" s="118">
        <v>290</v>
      </c>
      <c r="AX280" s="116" t="s">
        <v>851</v>
      </c>
      <c r="AY280" s="117">
        <v>1</v>
      </c>
      <c r="AZ280" s="116" t="s">
        <v>526</v>
      </c>
      <c r="BA280" s="118">
        <v>290</v>
      </c>
      <c r="BB280" s="118" t="s">
        <v>907</v>
      </c>
      <c r="BC280" s="118"/>
    </row>
    <row r="281" spans="1:55" ht="17.45" customHeight="1" x14ac:dyDescent="0.2">
      <c r="A281" s="39"/>
      <c r="B281" s="39"/>
      <c r="C281" s="39"/>
      <c r="D281" s="39"/>
      <c r="E281" s="39"/>
      <c r="F281" s="39"/>
      <c r="G281" s="39"/>
      <c r="H281" s="39"/>
      <c r="I281" s="39"/>
      <c r="J281" s="39"/>
      <c r="K281" s="39"/>
      <c r="L281" s="39"/>
      <c r="M281" s="39"/>
      <c r="N281" s="39"/>
      <c r="O281" s="39"/>
      <c r="P281" s="39"/>
      <c r="Q281" s="39"/>
      <c r="R281" s="39"/>
      <c r="S281" s="39"/>
      <c r="T281" s="39"/>
      <c r="U281" s="39"/>
      <c r="V281" s="39"/>
      <c r="W281" s="39"/>
      <c r="X281" s="39"/>
      <c r="Y281" s="39"/>
      <c r="Z281" s="39"/>
      <c r="AA281" s="39"/>
      <c r="AB281" s="39"/>
      <c r="AC281" s="39"/>
      <c r="AD281" s="39"/>
      <c r="AE281" s="39"/>
      <c r="AF281" s="39"/>
      <c r="AG281" s="39"/>
      <c r="AH281" s="39"/>
      <c r="AI281" s="39"/>
      <c r="AJ281" s="39"/>
      <c r="AK281" s="39"/>
      <c r="AS281" s="116" t="s">
        <v>852</v>
      </c>
      <c r="AT281" s="117">
        <v>2</v>
      </c>
      <c r="AU281" s="116" t="s">
        <v>527</v>
      </c>
      <c r="AV281" s="118">
        <v>570</v>
      </c>
      <c r="AX281" s="116" t="s">
        <v>852</v>
      </c>
      <c r="AY281" s="117">
        <v>2</v>
      </c>
      <c r="AZ281" s="116" t="s">
        <v>527</v>
      </c>
      <c r="BA281" s="118">
        <v>570</v>
      </c>
      <c r="BB281" s="118" t="s">
        <v>907</v>
      </c>
      <c r="BC281" s="118"/>
    </row>
    <row r="282" spans="1:55" x14ac:dyDescent="0.2">
      <c r="A282" s="39" t="s">
        <v>198</v>
      </c>
      <c r="B282" s="39"/>
      <c r="C282" s="39"/>
      <c r="D282" s="39"/>
      <c r="E282" s="39"/>
      <c r="F282" s="39"/>
      <c r="G282" s="39"/>
      <c r="H282" s="39"/>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39"/>
      <c r="AG282" s="39"/>
      <c r="AH282" s="39"/>
      <c r="AI282" s="39"/>
      <c r="AJ282" s="39"/>
      <c r="AK282" s="39"/>
      <c r="AS282" s="116" t="s">
        <v>853</v>
      </c>
      <c r="AT282" s="117">
        <v>1</v>
      </c>
      <c r="AU282" s="116" t="s">
        <v>528</v>
      </c>
      <c r="AV282" s="118">
        <v>240</v>
      </c>
      <c r="AX282" s="116" t="s">
        <v>853</v>
      </c>
      <c r="AY282" s="117">
        <v>1</v>
      </c>
      <c r="AZ282" s="116" t="s">
        <v>528</v>
      </c>
      <c r="BA282" s="118">
        <v>240</v>
      </c>
      <c r="BB282" s="118" t="s">
        <v>907</v>
      </c>
      <c r="BC282" s="118"/>
    </row>
    <row r="283" spans="1:55" ht="16.149999999999999" customHeight="1" x14ac:dyDescent="0.2">
      <c r="A283" s="569" t="s">
        <v>918</v>
      </c>
      <c r="B283" s="569"/>
      <c r="C283" s="569"/>
      <c r="D283" s="569"/>
      <c r="E283" s="569"/>
      <c r="F283" s="569"/>
      <c r="G283" s="569"/>
      <c r="H283" s="569"/>
      <c r="I283" s="569"/>
      <c r="J283" s="569"/>
      <c r="K283" s="569"/>
      <c r="L283" s="569"/>
      <c r="M283" s="569"/>
      <c r="N283" s="569"/>
      <c r="O283" s="569"/>
      <c r="P283" s="569"/>
      <c r="Q283" s="569"/>
      <c r="R283" s="569"/>
      <c r="S283" s="569"/>
      <c r="T283" s="569"/>
      <c r="U283" s="569"/>
      <c r="V283" s="569"/>
      <c r="W283" s="569"/>
      <c r="X283" s="569"/>
      <c r="Y283" s="569"/>
      <c r="Z283" s="569"/>
      <c r="AA283" s="569"/>
      <c r="AB283" s="569"/>
      <c r="AC283" s="569"/>
      <c r="AD283" s="569"/>
      <c r="AE283" s="569"/>
      <c r="AF283" s="569"/>
      <c r="AG283" s="569"/>
      <c r="AH283" s="569"/>
      <c r="AI283" s="569"/>
      <c r="AJ283" s="569"/>
      <c r="AK283" s="569"/>
      <c r="AS283" s="116" t="s">
        <v>854</v>
      </c>
      <c r="AT283" s="117">
        <v>2</v>
      </c>
      <c r="AU283" s="116" t="s">
        <v>529</v>
      </c>
      <c r="AV283" s="118">
        <v>580</v>
      </c>
      <c r="AX283" s="116" t="s">
        <v>854</v>
      </c>
      <c r="AY283" s="117">
        <v>2</v>
      </c>
      <c r="AZ283" s="116" t="s">
        <v>529</v>
      </c>
      <c r="BA283" s="118">
        <v>580</v>
      </c>
      <c r="BB283" s="118" t="s">
        <v>907</v>
      </c>
      <c r="BC283" s="118"/>
    </row>
    <row r="284" spans="1:55" ht="13.5" thickBot="1" x14ac:dyDescent="0.25">
      <c r="A284" s="39"/>
      <c r="B284" s="39"/>
      <c r="C284" s="39"/>
      <c r="D284" s="39"/>
      <c r="E284" s="39"/>
      <c r="F284" s="39"/>
      <c r="G284" s="39"/>
      <c r="H284" s="39"/>
      <c r="I284" s="39"/>
      <c r="J284" s="39"/>
      <c r="K284" s="39"/>
      <c r="L284" s="39"/>
      <c r="M284" s="39"/>
      <c r="N284" s="39"/>
      <c r="O284" s="39"/>
      <c r="P284" s="39"/>
      <c r="Q284" s="39"/>
      <c r="R284" s="39"/>
      <c r="S284" s="39"/>
      <c r="T284" s="39"/>
      <c r="U284" s="39"/>
      <c r="V284" s="39"/>
      <c r="W284" s="39"/>
      <c r="X284" s="39"/>
      <c r="Y284" s="39"/>
      <c r="Z284" s="39"/>
      <c r="AA284" s="39"/>
      <c r="AB284" s="39"/>
      <c r="AC284" s="39"/>
      <c r="AD284" s="39"/>
      <c r="AE284" s="39"/>
      <c r="AF284" s="39"/>
      <c r="AG284" s="39"/>
      <c r="AH284" s="39"/>
      <c r="AI284" s="39"/>
      <c r="AJ284" s="39"/>
      <c r="AK284" s="39"/>
      <c r="AS284" s="116" t="s">
        <v>855</v>
      </c>
      <c r="AT284" s="117">
        <v>1</v>
      </c>
      <c r="AU284" s="116" t="s">
        <v>530</v>
      </c>
      <c r="AV284" s="118">
        <v>280</v>
      </c>
      <c r="AX284" s="116" t="s">
        <v>855</v>
      </c>
      <c r="AY284" s="117">
        <v>1</v>
      </c>
      <c r="AZ284" s="116" t="s">
        <v>530</v>
      </c>
      <c r="BA284" s="118">
        <v>280</v>
      </c>
      <c r="BB284" s="118" t="s">
        <v>907</v>
      </c>
      <c r="BC284" s="118"/>
    </row>
    <row r="285" spans="1:55" ht="10.15" customHeight="1" x14ac:dyDescent="0.2">
      <c r="A285" s="645" t="s">
        <v>135</v>
      </c>
      <c r="B285" s="646"/>
      <c r="C285" s="646"/>
      <c r="D285" s="646"/>
      <c r="E285" s="646"/>
      <c r="F285" s="646"/>
      <c r="G285" s="646"/>
      <c r="H285" s="646"/>
      <c r="I285" s="646"/>
      <c r="J285" s="646"/>
      <c r="K285" s="646"/>
      <c r="L285" s="646"/>
      <c r="M285" s="646"/>
      <c r="N285" s="646"/>
      <c r="O285" s="646"/>
      <c r="P285" s="646"/>
      <c r="Q285" s="646"/>
      <c r="R285" s="646"/>
      <c r="S285" s="646"/>
      <c r="T285" s="646"/>
      <c r="U285" s="646"/>
      <c r="V285" s="646"/>
      <c r="W285" s="646"/>
      <c r="X285" s="646"/>
      <c r="Y285" s="646"/>
      <c r="Z285" s="646"/>
      <c r="AA285" s="646"/>
      <c r="AB285" s="646"/>
      <c r="AC285" s="646"/>
      <c r="AD285" s="646"/>
      <c r="AE285" s="646"/>
      <c r="AF285" s="299" t="s">
        <v>34</v>
      </c>
      <c r="AG285" s="299"/>
      <c r="AH285" s="299"/>
      <c r="AI285" s="299"/>
      <c r="AJ285" s="299"/>
      <c r="AK285" s="300"/>
      <c r="AS285" s="116" t="s">
        <v>856</v>
      </c>
      <c r="AT285" s="117">
        <v>2</v>
      </c>
      <c r="AU285" s="116" t="s">
        <v>531</v>
      </c>
      <c r="AV285" s="118">
        <v>330</v>
      </c>
      <c r="AX285" s="116" t="s">
        <v>856</v>
      </c>
      <c r="AY285" s="117">
        <v>2</v>
      </c>
      <c r="AZ285" s="116" t="s">
        <v>531</v>
      </c>
      <c r="BA285" s="118">
        <v>330</v>
      </c>
      <c r="BB285" s="118" t="s">
        <v>907</v>
      </c>
      <c r="BC285" s="118"/>
    </row>
    <row r="286" spans="1:55" ht="12.75" customHeight="1" thickBot="1" x14ac:dyDescent="0.25">
      <c r="A286" s="647"/>
      <c r="B286" s="648"/>
      <c r="C286" s="648"/>
      <c r="D286" s="648"/>
      <c r="E286" s="648"/>
      <c r="F286" s="648"/>
      <c r="G286" s="648"/>
      <c r="H286" s="648"/>
      <c r="I286" s="648"/>
      <c r="J286" s="648"/>
      <c r="K286" s="648"/>
      <c r="L286" s="648"/>
      <c r="M286" s="648"/>
      <c r="N286" s="648"/>
      <c r="O286" s="648"/>
      <c r="P286" s="648"/>
      <c r="Q286" s="648"/>
      <c r="R286" s="648"/>
      <c r="S286" s="648"/>
      <c r="T286" s="648"/>
      <c r="U286" s="648"/>
      <c r="V286" s="648"/>
      <c r="W286" s="648"/>
      <c r="X286" s="648"/>
      <c r="Y286" s="648"/>
      <c r="Z286" s="648"/>
      <c r="AA286" s="648"/>
      <c r="AB286" s="648"/>
      <c r="AC286" s="648"/>
      <c r="AD286" s="648"/>
      <c r="AE286" s="648"/>
      <c r="AF286" s="301"/>
      <c r="AG286" s="301"/>
      <c r="AH286" s="301"/>
      <c r="AI286" s="301"/>
      <c r="AJ286" s="301"/>
      <c r="AK286" s="302"/>
      <c r="AS286" s="116" t="s">
        <v>857</v>
      </c>
      <c r="AT286" s="117">
        <v>2</v>
      </c>
      <c r="AU286" s="116" t="s">
        <v>532</v>
      </c>
      <c r="AV286" s="118">
        <v>510</v>
      </c>
      <c r="AX286" s="116" t="s">
        <v>857</v>
      </c>
      <c r="AY286" s="117">
        <v>2</v>
      </c>
      <c r="AZ286" s="116" t="s">
        <v>532</v>
      </c>
      <c r="BA286" s="118">
        <v>510</v>
      </c>
      <c r="BB286" s="118" t="s">
        <v>907</v>
      </c>
      <c r="BC286" s="118"/>
    </row>
    <row r="287" spans="1:55" x14ac:dyDescent="0.2">
      <c r="A287" s="657"/>
      <c r="B287" s="596"/>
      <c r="C287" s="596"/>
      <c r="D287" s="596"/>
      <c r="E287" s="596"/>
      <c r="F287" s="596"/>
      <c r="G287" s="596"/>
      <c r="H287" s="596"/>
      <c r="I287" s="596"/>
      <c r="J287" s="596"/>
      <c r="K287" s="596"/>
      <c r="L287" s="596"/>
      <c r="M287" s="596"/>
      <c r="N287" s="596"/>
      <c r="O287" s="596"/>
      <c r="P287" s="596"/>
      <c r="Q287" s="596"/>
      <c r="R287" s="596"/>
      <c r="S287" s="596"/>
      <c r="T287" s="596"/>
      <c r="U287" s="596"/>
      <c r="V287" s="596"/>
      <c r="W287" s="596"/>
      <c r="X287" s="596"/>
      <c r="Y287" s="596"/>
      <c r="Z287" s="596"/>
      <c r="AA287" s="596"/>
      <c r="AB287" s="596"/>
      <c r="AC287" s="596"/>
      <c r="AD287" s="596"/>
      <c r="AE287" s="596"/>
      <c r="AF287" s="665">
        <v>0</v>
      </c>
      <c r="AG287" s="665"/>
      <c r="AH287" s="665"/>
      <c r="AI287" s="665"/>
      <c r="AJ287" s="665"/>
      <c r="AK287" s="666"/>
      <c r="AS287" s="116" t="s">
        <v>858</v>
      </c>
      <c r="AT287" s="117">
        <v>1</v>
      </c>
      <c r="AU287" s="116" t="s">
        <v>533</v>
      </c>
      <c r="AV287" s="118">
        <v>220</v>
      </c>
      <c r="AX287" s="116" t="s">
        <v>858</v>
      </c>
      <c r="AY287" s="117">
        <v>1</v>
      </c>
      <c r="AZ287" s="116" t="s">
        <v>533</v>
      </c>
      <c r="BA287" s="118">
        <v>220</v>
      </c>
      <c r="BB287" s="118" t="s">
        <v>907</v>
      </c>
      <c r="BC287" s="118"/>
    </row>
    <row r="288" spans="1:55" ht="12.75" customHeight="1" x14ac:dyDescent="0.2">
      <c r="A288" s="289"/>
      <c r="B288" s="290"/>
      <c r="C288" s="290"/>
      <c r="D288" s="290"/>
      <c r="E288" s="290"/>
      <c r="F288" s="290"/>
      <c r="G288" s="290"/>
      <c r="H288" s="290"/>
      <c r="I288" s="290"/>
      <c r="J288" s="290"/>
      <c r="K288" s="290"/>
      <c r="L288" s="290"/>
      <c r="M288" s="290"/>
      <c r="N288" s="290"/>
      <c r="O288" s="290"/>
      <c r="P288" s="290"/>
      <c r="Q288" s="290"/>
      <c r="R288" s="290"/>
      <c r="S288" s="290"/>
      <c r="T288" s="290"/>
      <c r="U288" s="290"/>
      <c r="V288" s="290"/>
      <c r="W288" s="290"/>
      <c r="X288" s="290"/>
      <c r="Y288" s="290"/>
      <c r="Z288" s="290"/>
      <c r="AA288" s="290"/>
      <c r="AB288" s="290"/>
      <c r="AC288" s="290"/>
      <c r="AD288" s="290"/>
      <c r="AE288" s="290"/>
      <c r="AF288" s="362">
        <v>0</v>
      </c>
      <c r="AG288" s="362"/>
      <c r="AH288" s="362"/>
      <c r="AI288" s="362"/>
      <c r="AJ288" s="362"/>
      <c r="AK288" s="363"/>
      <c r="AS288" s="116" t="s">
        <v>859</v>
      </c>
      <c r="AT288" s="117">
        <v>2</v>
      </c>
      <c r="AU288" s="116" t="s">
        <v>534</v>
      </c>
      <c r="AV288" s="118">
        <v>460</v>
      </c>
      <c r="AX288" s="116" t="s">
        <v>859</v>
      </c>
      <c r="AY288" s="117">
        <v>2</v>
      </c>
      <c r="AZ288" s="116" t="s">
        <v>534</v>
      </c>
      <c r="BA288" s="118">
        <v>460</v>
      </c>
      <c r="BB288" s="118" t="s">
        <v>907</v>
      </c>
      <c r="BC288" s="118"/>
    </row>
    <row r="289" spans="1:55" x14ac:dyDescent="0.2">
      <c r="A289" s="652"/>
      <c r="B289" s="653"/>
      <c r="C289" s="653"/>
      <c r="D289" s="653"/>
      <c r="E289" s="653"/>
      <c r="F289" s="653"/>
      <c r="G289" s="653"/>
      <c r="H289" s="653"/>
      <c r="I289" s="653"/>
      <c r="J289" s="653"/>
      <c r="K289" s="653"/>
      <c r="L289" s="653"/>
      <c r="M289" s="653"/>
      <c r="N289" s="653"/>
      <c r="O289" s="653"/>
      <c r="P289" s="653"/>
      <c r="Q289" s="653"/>
      <c r="R289" s="653"/>
      <c r="S289" s="653"/>
      <c r="T289" s="653"/>
      <c r="U289" s="653"/>
      <c r="V289" s="653"/>
      <c r="W289" s="653"/>
      <c r="X289" s="653"/>
      <c r="Y289" s="653"/>
      <c r="Z289" s="653"/>
      <c r="AA289" s="653"/>
      <c r="AB289" s="653"/>
      <c r="AC289" s="653"/>
      <c r="AD289" s="653"/>
      <c r="AE289" s="654"/>
      <c r="AF289" s="357">
        <v>0</v>
      </c>
      <c r="AG289" s="358"/>
      <c r="AH289" s="358"/>
      <c r="AI289" s="358"/>
      <c r="AJ289" s="358"/>
      <c r="AK289" s="359"/>
      <c r="AS289" s="116" t="s">
        <v>860</v>
      </c>
      <c r="AT289" s="117">
        <v>2</v>
      </c>
      <c r="AU289" s="116" t="s">
        <v>535</v>
      </c>
      <c r="AV289" s="118">
        <v>410</v>
      </c>
      <c r="AX289" s="116" t="s">
        <v>860</v>
      </c>
      <c r="AY289" s="117">
        <v>2</v>
      </c>
      <c r="AZ289" s="116" t="s">
        <v>535</v>
      </c>
      <c r="BA289" s="118">
        <v>410</v>
      </c>
      <c r="BB289" s="118" t="s">
        <v>907</v>
      </c>
      <c r="BC289" s="118"/>
    </row>
    <row r="290" spans="1:55" ht="14.25" customHeight="1" x14ac:dyDescent="0.2">
      <c r="A290" s="289"/>
      <c r="B290" s="290"/>
      <c r="C290" s="290"/>
      <c r="D290" s="290"/>
      <c r="E290" s="290"/>
      <c r="F290" s="290"/>
      <c r="G290" s="290"/>
      <c r="H290" s="290"/>
      <c r="I290" s="290"/>
      <c r="J290" s="290"/>
      <c r="K290" s="290"/>
      <c r="L290" s="290"/>
      <c r="M290" s="290"/>
      <c r="N290" s="290"/>
      <c r="O290" s="290"/>
      <c r="P290" s="290"/>
      <c r="Q290" s="290"/>
      <c r="R290" s="290"/>
      <c r="S290" s="290"/>
      <c r="T290" s="290"/>
      <c r="U290" s="290"/>
      <c r="V290" s="290"/>
      <c r="W290" s="290"/>
      <c r="X290" s="290"/>
      <c r="Y290" s="290"/>
      <c r="Z290" s="290"/>
      <c r="AA290" s="290"/>
      <c r="AB290" s="290"/>
      <c r="AC290" s="290"/>
      <c r="AD290" s="290"/>
      <c r="AE290" s="290"/>
      <c r="AF290" s="362">
        <v>0</v>
      </c>
      <c r="AG290" s="362"/>
      <c r="AH290" s="362"/>
      <c r="AI290" s="362"/>
      <c r="AJ290" s="362"/>
      <c r="AK290" s="363"/>
      <c r="AS290" s="116" t="s">
        <v>861</v>
      </c>
      <c r="AT290" s="117">
        <v>1</v>
      </c>
      <c r="AU290" s="116" t="s">
        <v>536</v>
      </c>
      <c r="AV290" s="118">
        <v>300</v>
      </c>
      <c r="AX290" s="116" t="s">
        <v>861</v>
      </c>
      <c r="AY290" s="117">
        <v>1</v>
      </c>
      <c r="AZ290" s="116" t="s">
        <v>536</v>
      </c>
      <c r="BA290" s="118">
        <v>300</v>
      </c>
      <c r="BB290" s="118" t="s">
        <v>907</v>
      </c>
      <c r="BC290" s="118"/>
    </row>
    <row r="291" spans="1:55" x14ac:dyDescent="0.2">
      <c r="A291" s="289"/>
      <c r="B291" s="290"/>
      <c r="C291" s="290"/>
      <c r="D291" s="290"/>
      <c r="E291" s="290"/>
      <c r="F291" s="290"/>
      <c r="G291" s="290"/>
      <c r="H291" s="290"/>
      <c r="I291" s="290"/>
      <c r="J291" s="290"/>
      <c r="K291" s="290"/>
      <c r="L291" s="290"/>
      <c r="M291" s="290"/>
      <c r="N291" s="290"/>
      <c r="O291" s="290"/>
      <c r="P291" s="290"/>
      <c r="Q291" s="290"/>
      <c r="R291" s="290"/>
      <c r="S291" s="290"/>
      <c r="T291" s="290"/>
      <c r="U291" s="290"/>
      <c r="V291" s="290"/>
      <c r="W291" s="290"/>
      <c r="X291" s="290"/>
      <c r="Y291" s="290"/>
      <c r="Z291" s="290"/>
      <c r="AA291" s="290"/>
      <c r="AB291" s="290"/>
      <c r="AC291" s="290"/>
      <c r="AD291" s="290"/>
      <c r="AE291" s="290"/>
      <c r="AF291" s="362">
        <v>0</v>
      </c>
      <c r="AG291" s="362"/>
      <c r="AH291" s="362"/>
      <c r="AI291" s="362"/>
      <c r="AJ291" s="362"/>
      <c r="AK291" s="363"/>
      <c r="AS291" s="116" t="s">
        <v>862</v>
      </c>
      <c r="AT291" s="117">
        <v>2</v>
      </c>
      <c r="AU291" s="116" t="s">
        <v>537</v>
      </c>
      <c r="AV291" s="118">
        <v>390</v>
      </c>
      <c r="AX291" s="116" t="s">
        <v>862</v>
      </c>
      <c r="AY291" s="117">
        <v>2</v>
      </c>
      <c r="AZ291" s="116" t="s">
        <v>537</v>
      </c>
      <c r="BA291" s="118">
        <v>390</v>
      </c>
      <c r="BB291" s="118" t="s">
        <v>907</v>
      </c>
      <c r="BC291" s="118"/>
    </row>
    <row r="292" spans="1:55" x14ac:dyDescent="0.2">
      <c r="A292" s="289"/>
      <c r="B292" s="290"/>
      <c r="C292" s="290"/>
      <c r="D292" s="290"/>
      <c r="E292" s="290"/>
      <c r="F292" s="290"/>
      <c r="G292" s="290"/>
      <c r="H292" s="290"/>
      <c r="I292" s="290"/>
      <c r="J292" s="290"/>
      <c r="K292" s="290"/>
      <c r="L292" s="290"/>
      <c r="M292" s="290"/>
      <c r="N292" s="290"/>
      <c r="O292" s="290"/>
      <c r="P292" s="290"/>
      <c r="Q292" s="290"/>
      <c r="R292" s="290"/>
      <c r="S292" s="290"/>
      <c r="T292" s="290"/>
      <c r="U292" s="290"/>
      <c r="V292" s="290"/>
      <c r="W292" s="290"/>
      <c r="X292" s="290"/>
      <c r="Y292" s="290"/>
      <c r="Z292" s="290"/>
      <c r="AA292" s="290"/>
      <c r="AB292" s="290"/>
      <c r="AC292" s="290"/>
      <c r="AD292" s="290"/>
      <c r="AE292" s="290"/>
      <c r="AF292" s="362">
        <v>0</v>
      </c>
      <c r="AG292" s="362"/>
      <c r="AH292" s="362"/>
      <c r="AI292" s="362"/>
      <c r="AJ292" s="362"/>
      <c r="AK292" s="363"/>
      <c r="AS292" s="116" t="s">
        <v>863</v>
      </c>
      <c r="AT292" s="117">
        <v>2</v>
      </c>
      <c r="AU292" s="116" t="s">
        <v>538</v>
      </c>
      <c r="AV292" s="118">
        <v>440</v>
      </c>
      <c r="AX292" s="116" t="s">
        <v>863</v>
      </c>
      <c r="AY292" s="117">
        <v>2</v>
      </c>
      <c r="AZ292" s="116" t="s">
        <v>538</v>
      </c>
      <c r="BA292" s="118">
        <v>440</v>
      </c>
      <c r="BB292" s="118" t="s">
        <v>907</v>
      </c>
      <c r="BC292" s="118"/>
    </row>
    <row r="293" spans="1:55" ht="13.5" thickBot="1" x14ac:dyDescent="0.25">
      <c r="A293" s="620" t="s">
        <v>13</v>
      </c>
      <c r="B293" s="621"/>
      <c r="C293" s="621"/>
      <c r="D293" s="621"/>
      <c r="E293" s="621"/>
      <c r="F293" s="621"/>
      <c r="G293" s="621"/>
      <c r="H293" s="621"/>
      <c r="I293" s="621"/>
      <c r="J293" s="621"/>
      <c r="K293" s="621"/>
      <c r="L293" s="621"/>
      <c r="M293" s="621"/>
      <c r="N293" s="621"/>
      <c r="O293" s="621"/>
      <c r="P293" s="621"/>
      <c r="Q293" s="621"/>
      <c r="R293" s="621"/>
      <c r="S293" s="621"/>
      <c r="T293" s="621"/>
      <c r="U293" s="621"/>
      <c r="V293" s="621"/>
      <c r="W293" s="621"/>
      <c r="X293" s="621"/>
      <c r="Y293" s="621"/>
      <c r="Z293" s="621"/>
      <c r="AA293" s="621"/>
      <c r="AB293" s="621"/>
      <c r="AC293" s="621"/>
      <c r="AD293" s="621"/>
      <c r="AE293" s="622"/>
      <c r="AF293" s="350" t="str">
        <f>IF(SUM(AF287:AK292)&lt;30,"faltan horas",SUM(AF287:AK292))</f>
        <v>faltan horas</v>
      </c>
      <c r="AG293" s="351"/>
      <c r="AH293" s="351"/>
      <c r="AI293" s="351"/>
      <c r="AJ293" s="351"/>
      <c r="AK293" s="352"/>
      <c r="AS293" s="116" t="s">
        <v>864</v>
      </c>
      <c r="AT293" s="117">
        <v>1</v>
      </c>
      <c r="AU293" s="116" t="s">
        <v>539</v>
      </c>
      <c r="AV293" s="118">
        <v>260</v>
      </c>
      <c r="AX293" s="116" t="s">
        <v>864</v>
      </c>
      <c r="AY293" s="117">
        <v>1</v>
      </c>
      <c r="AZ293" s="116" t="s">
        <v>539</v>
      </c>
      <c r="BA293" s="118">
        <v>260</v>
      </c>
      <c r="BB293" s="118" t="s">
        <v>907</v>
      </c>
      <c r="BC293" s="118"/>
    </row>
    <row r="294" spans="1:55" x14ac:dyDescent="0.2">
      <c r="A294" s="62"/>
      <c r="B294" s="62"/>
      <c r="C294" s="62"/>
      <c r="D294" s="62"/>
      <c r="E294" s="62"/>
      <c r="F294" s="62"/>
      <c r="G294" s="62"/>
      <c r="H294" s="62"/>
      <c r="I294" s="62"/>
      <c r="J294" s="62"/>
      <c r="K294" s="62"/>
      <c r="L294" s="62"/>
      <c r="M294" s="62"/>
      <c r="N294" s="62"/>
      <c r="O294" s="62"/>
      <c r="P294" s="62"/>
      <c r="Q294" s="62"/>
      <c r="R294" s="62"/>
      <c r="S294" s="62"/>
      <c r="T294" s="62"/>
      <c r="U294" s="62"/>
      <c r="V294" s="62"/>
      <c r="W294" s="62"/>
      <c r="X294" s="62"/>
      <c r="Y294" s="62"/>
      <c r="Z294" s="62"/>
      <c r="AA294" s="62"/>
      <c r="AB294" s="62"/>
      <c r="AC294" s="62"/>
      <c r="AD294" s="62"/>
      <c r="AE294" s="62"/>
      <c r="AF294" s="63"/>
      <c r="AG294" s="63"/>
      <c r="AH294" s="63"/>
      <c r="AI294" s="63"/>
      <c r="AJ294" s="63"/>
      <c r="AK294" s="63"/>
      <c r="AS294" s="116" t="s">
        <v>865</v>
      </c>
      <c r="AT294" s="117">
        <v>2</v>
      </c>
      <c r="AU294" s="116" t="s">
        <v>540</v>
      </c>
      <c r="AV294" s="118">
        <v>530</v>
      </c>
      <c r="AX294" s="116" t="s">
        <v>865</v>
      </c>
      <c r="AY294" s="117">
        <v>2</v>
      </c>
      <c r="AZ294" s="116" t="s">
        <v>540</v>
      </c>
      <c r="BA294" s="118">
        <v>530</v>
      </c>
      <c r="BB294" s="118" t="s">
        <v>907</v>
      </c>
      <c r="BC294" s="118"/>
    </row>
    <row r="295" spans="1:55" x14ac:dyDescent="0.2">
      <c r="A295" s="62"/>
      <c r="B295" s="62"/>
      <c r="C295" s="62"/>
      <c r="D295" s="62"/>
      <c r="E295" s="62"/>
      <c r="F295" s="62"/>
      <c r="G295" s="62"/>
      <c r="H295" s="62"/>
      <c r="I295" s="62"/>
      <c r="J295" s="62"/>
      <c r="K295" s="62"/>
      <c r="L295" s="62"/>
      <c r="M295" s="62"/>
      <c r="N295" s="62"/>
      <c r="O295" s="62"/>
      <c r="P295" s="62"/>
      <c r="Q295" s="62"/>
      <c r="R295" s="62"/>
      <c r="S295" s="62"/>
      <c r="T295" s="62"/>
      <c r="U295" s="62"/>
      <c r="V295" s="62"/>
      <c r="W295" s="62"/>
      <c r="X295" s="62"/>
      <c r="Y295" s="62"/>
      <c r="Z295" s="62"/>
      <c r="AA295" s="62"/>
      <c r="AB295" s="62"/>
      <c r="AC295" s="62"/>
      <c r="AD295" s="62"/>
      <c r="AE295" s="62"/>
      <c r="AF295" s="63"/>
      <c r="AG295" s="63"/>
      <c r="AH295" s="63"/>
      <c r="AI295" s="63"/>
      <c r="AJ295" s="63"/>
      <c r="AK295" s="63"/>
      <c r="AS295" s="116" t="s">
        <v>866</v>
      </c>
      <c r="AT295" s="117">
        <v>2</v>
      </c>
      <c r="AU295" s="116" t="s">
        <v>541</v>
      </c>
      <c r="AV295" s="118">
        <v>480</v>
      </c>
      <c r="AX295" s="116" t="s">
        <v>866</v>
      </c>
      <c r="AY295" s="117">
        <v>2</v>
      </c>
      <c r="AZ295" s="116" t="s">
        <v>541</v>
      </c>
      <c r="BA295" s="118">
        <v>480</v>
      </c>
      <c r="BB295" s="118" t="s">
        <v>907</v>
      </c>
      <c r="BC295" s="118"/>
    </row>
    <row r="296" spans="1:55" x14ac:dyDescent="0.2">
      <c r="A296" s="569" t="s">
        <v>919</v>
      </c>
      <c r="B296" s="569"/>
      <c r="C296" s="569"/>
      <c r="D296" s="569"/>
      <c r="E296" s="569"/>
      <c r="F296" s="569"/>
      <c r="G296" s="569"/>
      <c r="H296" s="569"/>
      <c r="I296" s="569"/>
      <c r="J296" s="569"/>
      <c r="K296" s="569"/>
      <c r="L296" s="569"/>
      <c r="M296" s="569"/>
      <c r="N296" s="569"/>
      <c r="O296" s="569"/>
      <c r="P296" s="569"/>
      <c r="Q296" s="569"/>
      <c r="R296" s="569"/>
      <c r="S296" s="569"/>
      <c r="T296" s="569"/>
      <c r="U296" s="569"/>
      <c r="V296" s="569"/>
      <c r="W296" s="569"/>
      <c r="X296" s="569"/>
      <c r="Y296" s="569"/>
      <c r="Z296" s="569"/>
      <c r="AA296" s="569"/>
      <c r="AB296" s="569"/>
      <c r="AC296" s="569"/>
      <c r="AD296" s="569"/>
      <c r="AE296" s="569"/>
      <c r="AF296" s="569"/>
      <c r="AG296" s="569"/>
      <c r="AH296" s="569"/>
      <c r="AI296" s="569"/>
      <c r="AJ296" s="569"/>
      <c r="AK296" s="569"/>
      <c r="AS296" s="116" t="s">
        <v>867</v>
      </c>
      <c r="AT296" s="117">
        <v>2</v>
      </c>
      <c r="AU296" s="116" t="s">
        <v>542</v>
      </c>
      <c r="AV296" s="118">
        <v>500</v>
      </c>
      <c r="AX296" s="116" t="s">
        <v>867</v>
      </c>
      <c r="AY296" s="117">
        <v>2</v>
      </c>
      <c r="AZ296" s="116" t="s">
        <v>542</v>
      </c>
      <c r="BA296" s="118">
        <v>500</v>
      </c>
      <c r="BB296" s="118" t="s">
        <v>907</v>
      </c>
      <c r="BC296" s="118"/>
    </row>
    <row r="297" spans="1:55" ht="15" customHeight="1" thickBot="1" x14ac:dyDescent="0.25">
      <c r="A297" s="123" t="s">
        <v>242</v>
      </c>
      <c r="B297" s="39"/>
      <c r="C297" s="39"/>
      <c r="D297" s="39"/>
      <c r="E297" s="39"/>
      <c r="F297" s="39"/>
      <c r="G297" s="39"/>
      <c r="H297" s="39"/>
      <c r="I297" s="39"/>
      <c r="J297" s="39"/>
      <c r="K297" s="39"/>
      <c r="L297" s="39"/>
      <c r="M297" s="39"/>
      <c r="N297" s="39"/>
      <c r="O297" s="39"/>
      <c r="P297" s="39"/>
      <c r="Q297" s="39"/>
      <c r="R297" s="39"/>
      <c r="S297" s="39"/>
      <c r="T297" s="39"/>
      <c r="U297" s="39"/>
      <c r="V297" s="39"/>
      <c r="W297" s="39"/>
      <c r="X297" s="39"/>
      <c r="Y297" s="39"/>
      <c r="Z297" s="39"/>
      <c r="AA297" s="39"/>
      <c r="AB297" s="39"/>
      <c r="AC297" s="39"/>
      <c r="AD297" s="39"/>
      <c r="AE297" s="39"/>
      <c r="AF297" s="39"/>
      <c r="AG297" s="39"/>
      <c r="AH297" s="39"/>
      <c r="AI297" s="39"/>
      <c r="AJ297" s="39"/>
      <c r="AK297" s="39"/>
      <c r="AS297" s="116" t="s">
        <v>868</v>
      </c>
      <c r="AT297" s="117">
        <v>2</v>
      </c>
      <c r="AU297" s="116" t="s">
        <v>543</v>
      </c>
      <c r="AV297" s="118">
        <v>570</v>
      </c>
      <c r="AX297" s="116" t="s">
        <v>868</v>
      </c>
      <c r="AY297" s="117">
        <v>2</v>
      </c>
      <c r="AZ297" s="116" t="s">
        <v>543</v>
      </c>
      <c r="BA297" s="118">
        <v>570</v>
      </c>
      <c r="BB297" s="118" t="s">
        <v>907</v>
      </c>
      <c r="BC297" s="118"/>
    </row>
    <row r="298" spans="1:55" x14ac:dyDescent="0.2">
      <c r="A298" s="645" t="s">
        <v>135</v>
      </c>
      <c r="B298" s="646"/>
      <c r="C298" s="646"/>
      <c r="D298" s="646"/>
      <c r="E298" s="646"/>
      <c r="F298" s="646"/>
      <c r="G298" s="646"/>
      <c r="H298" s="646"/>
      <c r="I298" s="646"/>
      <c r="J298" s="646"/>
      <c r="K298" s="646"/>
      <c r="L298" s="646"/>
      <c r="M298" s="646"/>
      <c r="N298" s="646"/>
      <c r="O298" s="646"/>
      <c r="P298" s="646"/>
      <c r="Q298" s="646"/>
      <c r="R298" s="646"/>
      <c r="S298" s="646"/>
      <c r="T298" s="646"/>
      <c r="U298" s="646"/>
      <c r="V298" s="646"/>
      <c r="W298" s="646"/>
      <c r="X298" s="646"/>
      <c r="Y298" s="646"/>
      <c r="Z298" s="646"/>
      <c r="AA298" s="646"/>
      <c r="AB298" s="646"/>
      <c r="AC298" s="646"/>
      <c r="AD298" s="646"/>
      <c r="AE298" s="646"/>
      <c r="AF298" s="299" t="s">
        <v>34</v>
      </c>
      <c r="AG298" s="299"/>
      <c r="AH298" s="299"/>
      <c r="AI298" s="299"/>
      <c r="AJ298" s="299"/>
      <c r="AK298" s="300"/>
      <c r="AS298" s="116" t="s">
        <v>869</v>
      </c>
      <c r="AT298" s="117">
        <v>2</v>
      </c>
      <c r="AU298" s="116" t="s">
        <v>544</v>
      </c>
      <c r="AV298" s="118">
        <v>590</v>
      </c>
      <c r="AX298" s="116" t="s">
        <v>869</v>
      </c>
      <c r="AY298" s="117">
        <v>2</v>
      </c>
      <c r="AZ298" s="116" t="s">
        <v>544</v>
      </c>
      <c r="BA298" s="118">
        <v>590</v>
      </c>
      <c r="BB298" s="118" t="s">
        <v>907</v>
      </c>
      <c r="BC298" s="118"/>
    </row>
    <row r="299" spans="1:55" ht="8.4499999999999993" customHeight="1" thickBot="1" x14ac:dyDescent="0.25">
      <c r="A299" s="647"/>
      <c r="B299" s="648"/>
      <c r="C299" s="648"/>
      <c r="D299" s="648"/>
      <c r="E299" s="648"/>
      <c r="F299" s="648"/>
      <c r="G299" s="648"/>
      <c r="H299" s="648"/>
      <c r="I299" s="648"/>
      <c r="J299" s="648"/>
      <c r="K299" s="648"/>
      <c r="L299" s="648"/>
      <c r="M299" s="648"/>
      <c r="N299" s="648"/>
      <c r="O299" s="648"/>
      <c r="P299" s="648"/>
      <c r="Q299" s="648"/>
      <c r="R299" s="648"/>
      <c r="S299" s="648"/>
      <c r="T299" s="648"/>
      <c r="U299" s="648"/>
      <c r="V299" s="648"/>
      <c r="W299" s="648"/>
      <c r="X299" s="648"/>
      <c r="Y299" s="648"/>
      <c r="Z299" s="648"/>
      <c r="AA299" s="648"/>
      <c r="AB299" s="648"/>
      <c r="AC299" s="648"/>
      <c r="AD299" s="648"/>
      <c r="AE299" s="648"/>
      <c r="AF299" s="301"/>
      <c r="AG299" s="301"/>
      <c r="AH299" s="301"/>
      <c r="AI299" s="301"/>
      <c r="AJ299" s="301"/>
      <c r="AK299" s="302"/>
      <c r="AS299" s="116" t="s">
        <v>870</v>
      </c>
      <c r="AT299" s="117">
        <v>2</v>
      </c>
      <c r="AU299" s="116" t="s">
        <v>545</v>
      </c>
      <c r="AV299" s="118">
        <v>390</v>
      </c>
      <c r="AX299" s="116" t="s">
        <v>870</v>
      </c>
      <c r="AY299" s="117">
        <v>2</v>
      </c>
      <c r="AZ299" s="116" t="s">
        <v>545</v>
      </c>
      <c r="BA299" s="118">
        <v>390</v>
      </c>
      <c r="BB299" s="118" t="s">
        <v>907</v>
      </c>
      <c r="BC299" s="118"/>
    </row>
    <row r="300" spans="1:55" ht="48.75" customHeight="1" x14ac:dyDescent="0.2">
      <c r="A300" s="706" t="s">
        <v>139</v>
      </c>
      <c r="B300" s="707"/>
      <c r="C300" s="707"/>
      <c r="D300" s="707"/>
      <c r="E300" s="707"/>
      <c r="F300" s="707"/>
      <c r="G300" s="707"/>
      <c r="H300" s="707"/>
      <c r="I300" s="707"/>
      <c r="J300" s="707"/>
      <c r="K300" s="707"/>
      <c r="L300" s="707"/>
      <c r="M300" s="707"/>
      <c r="N300" s="707"/>
      <c r="O300" s="707"/>
      <c r="P300" s="707"/>
      <c r="Q300" s="707"/>
      <c r="R300" s="707"/>
      <c r="S300" s="707"/>
      <c r="T300" s="707"/>
      <c r="U300" s="707"/>
      <c r="V300" s="707"/>
      <c r="W300" s="707"/>
      <c r="X300" s="707"/>
      <c r="Y300" s="707"/>
      <c r="Z300" s="707"/>
      <c r="AA300" s="707"/>
      <c r="AB300" s="707"/>
      <c r="AC300" s="707"/>
      <c r="AD300" s="707"/>
      <c r="AE300" s="707"/>
      <c r="AF300" s="665">
        <v>0</v>
      </c>
      <c r="AG300" s="665"/>
      <c r="AH300" s="665"/>
      <c r="AI300" s="665"/>
      <c r="AJ300" s="665"/>
      <c r="AK300" s="666"/>
      <c r="AS300" s="116" t="s">
        <v>871</v>
      </c>
      <c r="AT300" s="117">
        <v>1</v>
      </c>
      <c r="AU300" s="116" t="s">
        <v>546</v>
      </c>
      <c r="AV300" s="118">
        <v>270</v>
      </c>
      <c r="AX300" s="116" t="s">
        <v>871</v>
      </c>
      <c r="AY300" s="117">
        <v>1</v>
      </c>
      <c r="AZ300" s="116" t="s">
        <v>546</v>
      </c>
      <c r="BA300" s="118">
        <v>270</v>
      </c>
      <c r="BB300" s="118" t="s">
        <v>907</v>
      </c>
      <c r="BC300" s="118"/>
    </row>
    <row r="301" spans="1:55" ht="88.5" customHeight="1" x14ac:dyDescent="0.2">
      <c r="A301" s="353" t="s">
        <v>136</v>
      </c>
      <c r="B301" s="354"/>
      <c r="C301" s="354"/>
      <c r="D301" s="354"/>
      <c r="E301" s="354"/>
      <c r="F301" s="354"/>
      <c r="G301" s="354"/>
      <c r="H301" s="354"/>
      <c r="I301" s="354"/>
      <c r="J301" s="354"/>
      <c r="K301" s="354"/>
      <c r="L301" s="354"/>
      <c r="M301" s="354"/>
      <c r="N301" s="354"/>
      <c r="O301" s="354"/>
      <c r="P301" s="354"/>
      <c r="Q301" s="354"/>
      <c r="R301" s="354"/>
      <c r="S301" s="354"/>
      <c r="T301" s="354"/>
      <c r="U301" s="354"/>
      <c r="V301" s="354"/>
      <c r="W301" s="354"/>
      <c r="X301" s="354"/>
      <c r="Y301" s="354"/>
      <c r="Z301" s="354"/>
      <c r="AA301" s="354"/>
      <c r="AB301" s="354"/>
      <c r="AC301" s="354"/>
      <c r="AD301" s="354"/>
      <c r="AE301" s="355"/>
      <c r="AF301" s="357">
        <v>0</v>
      </c>
      <c r="AG301" s="358"/>
      <c r="AH301" s="358"/>
      <c r="AI301" s="358"/>
      <c r="AJ301" s="358"/>
      <c r="AK301" s="359"/>
      <c r="AS301" s="116" t="s">
        <v>872</v>
      </c>
      <c r="AT301" s="117">
        <v>2</v>
      </c>
      <c r="AU301" s="116" t="s">
        <v>547</v>
      </c>
      <c r="AV301" s="118">
        <v>440</v>
      </c>
      <c r="AX301" s="116" t="s">
        <v>872</v>
      </c>
      <c r="AY301" s="117">
        <v>2</v>
      </c>
      <c r="AZ301" s="116" t="s">
        <v>547</v>
      </c>
      <c r="BA301" s="118">
        <v>440</v>
      </c>
      <c r="BB301" s="118" t="s">
        <v>907</v>
      </c>
      <c r="BC301" s="118"/>
    </row>
    <row r="302" spans="1:55" ht="102.75" customHeight="1" x14ac:dyDescent="0.2">
      <c r="A302" s="360" t="s">
        <v>138</v>
      </c>
      <c r="B302" s="361"/>
      <c r="C302" s="361"/>
      <c r="D302" s="361"/>
      <c r="E302" s="361"/>
      <c r="F302" s="361"/>
      <c r="G302" s="361"/>
      <c r="H302" s="361"/>
      <c r="I302" s="361"/>
      <c r="J302" s="361"/>
      <c r="K302" s="361"/>
      <c r="L302" s="361"/>
      <c r="M302" s="361"/>
      <c r="N302" s="361"/>
      <c r="O302" s="361"/>
      <c r="P302" s="361"/>
      <c r="Q302" s="361"/>
      <c r="R302" s="361"/>
      <c r="S302" s="361"/>
      <c r="T302" s="361"/>
      <c r="U302" s="361"/>
      <c r="V302" s="361"/>
      <c r="W302" s="361"/>
      <c r="X302" s="361"/>
      <c r="Y302" s="361"/>
      <c r="Z302" s="361"/>
      <c r="AA302" s="361"/>
      <c r="AB302" s="361"/>
      <c r="AC302" s="361"/>
      <c r="AD302" s="361"/>
      <c r="AE302" s="361"/>
      <c r="AF302" s="362">
        <v>0</v>
      </c>
      <c r="AG302" s="362"/>
      <c r="AH302" s="362"/>
      <c r="AI302" s="362"/>
      <c r="AJ302" s="362"/>
      <c r="AK302" s="363"/>
      <c r="AS302" s="116" t="s">
        <v>873</v>
      </c>
      <c r="AT302" s="117">
        <v>2</v>
      </c>
      <c r="AU302" s="116" t="s">
        <v>548</v>
      </c>
      <c r="AV302" s="118">
        <v>600</v>
      </c>
      <c r="AX302" s="116" t="s">
        <v>873</v>
      </c>
      <c r="AY302" s="117">
        <v>2</v>
      </c>
      <c r="AZ302" s="116" t="s">
        <v>548</v>
      </c>
      <c r="BA302" s="118">
        <v>600</v>
      </c>
      <c r="BB302" s="118" t="s">
        <v>907</v>
      </c>
      <c r="BC302" s="118"/>
    </row>
    <row r="303" spans="1:55" ht="18.75" customHeight="1" thickBot="1" x14ac:dyDescent="0.25">
      <c r="A303" s="347" t="s">
        <v>13</v>
      </c>
      <c r="B303" s="348"/>
      <c r="C303" s="348"/>
      <c r="D303" s="348"/>
      <c r="E303" s="348"/>
      <c r="F303" s="348"/>
      <c r="G303" s="348"/>
      <c r="H303" s="348"/>
      <c r="I303" s="348"/>
      <c r="J303" s="348"/>
      <c r="K303" s="348"/>
      <c r="L303" s="348"/>
      <c r="M303" s="348"/>
      <c r="N303" s="348"/>
      <c r="O303" s="348"/>
      <c r="P303" s="348"/>
      <c r="Q303" s="348"/>
      <c r="R303" s="348"/>
      <c r="S303" s="348"/>
      <c r="T303" s="348"/>
      <c r="U303" s="348"/>
      <c r="V303" s="348"/>
      <c r="W303" s="348"/>
      <c r="X303" s="348"/>
      <c r="Y303" s="348"/>
      <c r="Z303" s="348"/>
      <c r="AA303" s="348"/>
      <c r="AB303" s="348"/>
      <c r="AC303" s="348"/>
      <c r="AD303" s="348"/>
      <c r="AE303" s="349"/>
      <c r="AF303" s="350" t="str">
        <f>IF(SUM(AF300:AK302)&lt;4,"faltan horas",SUM(AF300:AK302))</f>
        <v>faltan horas</v>
      </c>
      <c r="AG303" s="351"/>
      <c r="AH303" s="351"/>
      <c r="AI303" s="351"/>
      <c r="AJ303" s="351"/>
      <c r="AK303" s="352"/>
      <c r="AS303" s="116" t="s">
        <v>874</v>
      </c>
      <c r="AT303" s="117">
        <v>2</v>
      </c>
      <c r="AU303" s="116" t="s">
        <v>549</v>
      </c>
      <c r="AV303" s="118">
        <v>400</v>
      </c>
      <c r="AX303" s="116" t="s">
        <v>874</v>
      </c>
      <c r="AY303" s="117">
        <v>2</v>
      </c>
      <c r="AZ303" s="116" t="s">
        <v>549</v>
      </c>
      <c r="BA303" s="118">
        <v>400</v>
      </c>
      <c r="BB303" s="118" t="s">
        <v>907</v>
      </c>
      <c r="BC303" s="118"/>
    </row>
    <row r="304" spans="1:55" ht="8.25" customHeight="1" x14ac:dyDescent="0.2">
      <c r="A304" s="62"/>
      <c r="B304" s="62"/>
      <c r="C304" s="62"/>
      <c r="D304" s="62"/>
      <c r="E304" s="62"/>
      <c r="F304" s="62"/>
      <c r="G304" s="62"/>
      <c r="H304" s="62"/>
      <c r="I304" s="62"/>
      <c r="J304" s="62"/>
      <c r="K304" s="62"/>
      <c r="L304" s="62"/>
      <c r="M304" s="62"/>
      <c r="N304" s="62"/>
      <c r="O304" s="62"/>
      <c r="P304" s="62"/>
      <c r="Q304" s="62"/>
      <c r="R304" s="62"/>
      <c r="S304" s="62"/>
      <c r="T304" s="62"/>
      <c r="U304" s="62"/>
      <c r="V304" s="62"/>
      <c r="W304" s="62"/>
      <c r="X304" s="62"/>
      <c r="Y304" s="62"/>
      <c r="Z304" s="62"/>
      <c r="AA304" s="62"/>
      <c r="AB304" s="62"/>
      <c r="AC304" s="62"/>
      <c r="AD304" s="62"/>
      <c r="AE304" s="62"/>
      <c r="AF304" s="63"/>
      <c r="AG304" s="63"/>
      <c r="AH304" s="63"/>
      <c r="AI304" s="63"/>
      <c r="AJ304" s="63"/>
      <c r="AK304" s="63"/>
      <c r="AS304" s="116" t="s">
        <v>875</v>
      </c>
      <c r="AT304" s="117">
        <v>2</v>
      </c>
      <c r="AU304" s="116" t="s">
        <v>550</v>
      </c>
      <c r="AV304" s="118">
        <v>430</v>
      </c>
      <c r="AX304" s="116" t="s">
        <v>875</v>
      </c>
      <c r="AY304" s="117">
        <v>2</v>
      </c>
      <c r="AZ304" s="116" t="s">
        <v>550</v>
      </c>
      <c r="BA304" s="118">
        <v>430</v>
      </c>
      <c r="BB304" s="118" t="s">
        <v>907</v>
      </c>
      <c r="BC304" s="118"/>
    </row>
    <row r="305" spans="1:55" ht="32.25" customHeight="1" x14ac:dyDescent="0.2">
      <c r="A305" s="569" t="s">
        <v>924</v>
      </c>
      <c r="B305" s="569"/>
      <c r="C305" s="569"/>
      <c r="D305" s="569"/>
      <c r="E305" s="569"/>
      <c r="F305" s="569"/>
      <c r="G305" s="569"/>
      <c r="H305" s="569"/>
      <c r="I305" s="569"/>
      <c r="J305" s="569"/>
      <c r="K305" s="569"/>
      <c r="L305" s="569"/>
      <c r="M305" s="569"/>
      <c r="N305" s="569"/>
      <c r="O305" s="569"/>
      <c r="P305" s="569"/>
      <c r="Q305" s="569"/>
      <c r="R305" s="569"/>
      <c r="S305" s="569"/>
      <c r="T305" s="569"/>
      <c r="U305" s="569"/>
      <c r="V305" s="569"/>
      <c r="W305" s="569"/>
      <c r="X305" s="569"/>
      <c r="Y305" s="569"/>
      <c r="Z305" s="569"/>
      <c r="AA305" s="569"/>
      <c r="AB305" s="569"/>
      <c r="AC305" s="569"/>
      <c r="AD305" s="569"/>
      <c r="AE305" s="569"/>
      <c r="AF305" s="569"/>
      <c r="AG305" s="569"/>
      <c r="AH305" s="569"/>
      <c r="AI305" s="569"/>
      <c r="AJ305" s="569"/>
      <c r="AK305" s="569"/>
      <c r="AS305" s="116" t="s">
        <v>876</v>
      </c>
      <c r="AT305" s="117">
        <v>2</v>
      </c>
      <c r="AU305" s="116" t="s">
        <v>551</v>
      </c>
      <c r="AV305" s="118">
        <v>440</v>
      </c>
      <c r="AX305" s="116" t="s">
        <v>876</v>
      </c>
      <c r="AY305" s="117">
        <v>2</v>
      </c>
      <c r="AZ305" s="116" t="s">
        <v>551</v>
      </c>
      <c r="BA305" s="118">
        <v>440</v>
      </c>
      <c r="BB305" s="118" t="s">
        <v>907</v>
      </c>
      <c r="BC305" s="118"/>
    </row>
    <row r="306" spans="1:55" ht="16.149999999999999" customHeight="1" thickBot="1" x14ac:dyDescent="0.25">
      <c r="A306" s="123" t="s">
        <v>243</v>
      </c>
      <c r="B306" s="39"/>
      <c r="C306" s="39"/>
      <c r="D306" s="39"/>
      <c r="E306" s="39"/>
      <c r="F306" s="39"/>
      <c r="G306" s="39"/>
      <c r="H306" s="39"/>
      <c r="I306" s="39"/>
      <c r="J306" s="39"/>
      <c r="K306" s="39"/>
      <c r="L306" s="39"/>
      <c r="M306" s="39"/>
      <c r="N306" s="39"/>
      <c r="O306" s="39"/>
      <c r="P306" s="39"/>
      <c r="Q306" s="39"/>
      <c r="R306" s="39"/>
      <c r="S306" s="39"/>
      <c r="T306" s="39"/>
      <c r="U306" s="39"/>
      <c r="V306" s="39"/>
      <c r="W306" s="39"/>
      <c r="X306" s="39"/>
      <c r="Y306" s="39"/>
      <c r="Z306" s="39"/>
      <c r="AA306" s="39"/>
      <c r="AB306" s="39"/>
      <c r="AC306" s="39"/>
      <c r="AD306" s="39"/>
      <c r="AE306" s="39"/>
      <c r="AF306" s="39"/>
      <c r="AG306" s="39"/>
      <c r="AH306" s="39"/>
      <c r="AI306" s="39"/>
      <c r="AJ306" s="39"/>
      <c r="AK306" s="39"/>
      <c r="AS306" s="116" t="s">
        <v>877</v>
      </c>
      <c r="AT306" s="117">
        <v>2</v>
      </c>
      <c r="AU306" s="116" t="s">
        <v>552</v>
      </c>
      <c r="AV306" s="118">
        <v>290</v>
      </c>
      <c r="AX306" s="116" t="s">
        <v>877</v>
      </c>
      <c r="AY306" s="117">
        <v>2</v>
      </c>
      <c r="AZ306" s="116" t="s">
        <v>552</v>
      </c>
      <c r="BA306" s="118">
        <v>290</v>
      </c>
      <c r="BB306" s="118" t="s">
        <v>907</v>
      </c>
      <c r="BC306" s="118"/>
    </row>
    <row r="307" spans="1:55" ht="12.75" customHeight="1" x14ac:dyDescent="0.2">
      <c r="A307" s="317" t="s">
        <v>135</v>
      </c>
      <c r="B307" s="318"/>
      <c r="C307" s="318"/>
      <c r="D307" s="318"/>
      <c r="E307" s="318"/>
      <c r="F307" s="318"/>
      <c r="G307" s="318"/>
      <c r="H307" s="318"/>
      <c r="I307" s="318"/>
      <c r="J307" s="318"/>
      <c r="K307" s="318"/>
      <c r="L307" s="318"/>
      <c r="M307" s="318"/>
      <c r="N307" s="318"/>
      <c r="O307" s="318"/>
      <c r="P307" s="318"/>
      <c r="Q307" s="318"/>
      <c r="R307" s="318"/>
      <c r="S307" s="318"/>
      <c r="T307" s="318"/>
      <c r="U307" s="318"/>
      <c r="V307" s="318"/>
      <c r="W307" s="318"/>
      <c r="X307" s="318"/>
      <c r="Y307" s="318"/>
      <c r="Z307" s="318"/>
      <c r="AA307" s="318"/>
      <c r="AB307" s="318"/>
      <c r="AC307" s="318"/>
      <c r="AD307" s="318"/>
      <c r="AE307" s="319"/>
      <c r="AF307" s="320" t="s">
        <v>34</v>
      </c>
      <c r="AG307" s="321"/>
      <c r="AH307" s="321"/>
      <c r="AI307" s="321"/>
      <c r="AJ307" s="321"/>
      <c r="AK307" s="322"/>
      <c r="AS307" s="116" t="s">
        <v>878</v>
      </c>
      <c r="AT307" s="117">
        <v>2</v>
      </c>
      <c r="AU307" s="116" t="s">
        <v>553</v>
      </c>
      <c r="AV307" s="118">
        <v>240</v>
      </c>
      <c r="AX307" s="116" t="s">
        <v>878</v>
      </c>
      <c r="AY307" s="117">
        <v>2</v>
      </c>
      <c r="AZ307" s="116" t="s">
        <v>553</v>
      </c>
      <c r="BA307" s="118">
        <v>240</v>
      </c>
      <c r="BB307" s="118" t="s">
        <v>907</v>
      </c>
      <c r="BC307" s="118"/>
    </row>
    <row r="308" spans="1:55" ht="12.75" customHeight="1" thickBot="1" x14ac:dyDescent="0.25">
      <c r="A308" s="570"/>
      <c r="B308" s="571"/>
      <c r="C308" s="571"/>
      <c r="D308" s="571"/>
      <c r="E308" s="571"/>
      <c r="F308" s="571"/>
      <c r="G308" s="571"/>
      <c r="H308" s="571"/>
      <c r="I308" s="571"/>
      <c r="J308" s="571"/>
      <c r="K308" s="571"/>
      <c r="L308" s="571"/>
      <c r="M308" s="571"/>
      <c r="N308" s="571"/>
      <c r="O308" s="571"/>
      <c r="P308" s="571"/>
      <c r="Q308" s="571"/>
      <c r="R308" s="571"/>
      <c r="S308" s="571"/>
      <c r="T308" s="571"/>
      <c r="U308" s="571"/>
      <c r="V308" s="571"/>
      <c r="W308" s="571"/>
      <c r="X308" s="571"/>
      <c r="Y308" s="571"/>
      <c r="Z308" s="571"/>
      <c r="AA308" s="571"/>
      <c r="AB308" s="571"/>
      <c r="AC308" s="571"/>
      <c r="AD308" s="571"/>
      <c r="AE308" s="572"/>
      <c r="AF308" s="573"/>
      <c r="AG308" s="574"/>
      <c r="AH308" s="574"/>
      <c r="AI308" s="574"/>
      <c r="AJ308" s="574"/>
      <c r="AK308" s="575"/>
      <c r="AS308" s="116" t="s">
        <v>879</v>
      </c>
      <c r="AT308" s="117">
        <v>2</v>
      </c>
      <c r="AU308" s="116" t="s">
        <v>554</v>
      </c>
      <c r="AV308" s="118">
        <v>310</v>
      </c>
      <c r="AX308" s="116" t="s">
        <v>879</v>
      </c>
      <c r="AY308" s="117">
        <v>2</v>
      </c>
      <c r="AZ308" s="116" t="s">
        <v>554</v>
      </c>
      <c r="BA308" s="118">
        <v>310</v>
      </c>
      <c r="BB308" s="118" t="s">
        <v>907</v>
      </c>
      <c r="BC308" s="118"/>
    </row>
    <row r="309" spans="1:55" ht="73.5" customHeight="1" x14ac:dyDescent="0.2">
      <c r="A309" s="576" t="s">
        <v>137</v>
      </c>
      <c r="B309" s="577"/>
      <c r="C309" s="577"/>
      <c r="D309" s="577"/>
      <c r="E309" s="577"/>
      <c r="F309" s="577"/>
      <c r="G309" s="577"/>
      <c r="H309" s="577"/>
      <c r="I309" s="577"/>
      <c r="J309" s="577"/>
      <c r="K309" s="577"/>
      <c r="L309" s="577"/>
      <c r="M309" s="577"/>
      <c r="N309" s="577"/>
      <c r="O309" s="577"/>
      <c r="P309" s="577"/>
      <c r="Q309" s="577"/>
      <c r="R309" s="577"/>
      <c r="S309" s="577"/>
      <c r="T309" s="577"/>
      <c r="U309" s="577"/>
      <c r="V309" s="577"/>
      <c r="W309" s="577"/>
      <c r="X309" s="577"/>
      <c r="Y309" s="577"/>
      <c r="Z309" s="577"/>
      <c r="AA309" s="577"/>
      <c r="AB309" s="577"/>
      <c r="AC309" s="577"/>
      <c r="AD309" s="577"/>
      <c r="AE309" s="578"/>
      <c r="AF309" s="579">
        <v>0</v>
      </c>
      <c r="AG309" s="580"/>
      <c r="AH309" s="580"/>
      <c r="AI309" s="580"/>
      <c r="AJ309" s="580"/>
      <c r="AK309" s="581"/>
      <c r="AS309" s="116" t="s">
        <v>880</v>
      </c>
      <c r="AT309" s="117">
        <v>1</v>
      </c>
      <c r="AU309" s="116" t="s">
        <v>555</v>
      </c>
      <c r="AV309" s="118">
        <v>270</v>
      </c>
      <c r="AX309" s="116" t="s">
        <v>880</v>
      </c>
      <c r="AY309" s="117">
        <v>1</v>
      </c>
      <c r="AZ309" s="116" t="s">
        <v>555</v>
      </c>
      <c r="BA309" s="118">
        <v>270</v>
      </c>
      <c r="BB309" s="118" t="s">
        <v>907</v>
      </c>
      <c r="BC309" s="118"/>
    </row>
    <row r="310" spans="1:55" ht="21.75" customHeight="1" x14ac:dyDescent="0.2">
      <c r="A310" s="356" t="s">
        <v>140</v>
      </c>
      <c r="B310" s="354"/>
      <c r="C310" s="354"/>
      <c r="D310" s="354"/>
      <c r="E310" s="354"/>
      <c r="F310" s="354"/>
      <c r="G310" s="354"/>
      <c r="H310" s="354"/>
      <c r="I310" s="354"/>
      <c r="J310" s="354"/>
      <c r="K310" s="354"/>
      <c r="L310" s="354"/>
      <c r="M310" s="354"/>
      <c r="N310" s="354"/>
      <c r="O310" s="354"/>
      <c r="P310" s="354"/>
      <c r="Q310" s="354"/>
      <c r="R310" s="354"/>
      <c r="S310" s="354"/>
      <c r="T310" s="354"/>
      <c r="U310" s="354"/>
      <c r="V310" s="354"/>
      <c r="W310" s="354"/>
      <c r="X310" s="354"/>
      <c r="Y310" s="354"/>
      <c r="Z310" s="354"/>
      <c r="AA310" s="354"/>
      <c r="AB310" s="354"/>
      <c r="AC310" s="354"/>
      <c r="AD310" s="354"/>
      <c r="AE310" s="355"/>
      <c r="AF310" s="357">
        <v>0</v>
      </c>
      <c r="AG310" s="358"/>
      <c r="AH310" s="358"/>
      <c r="AI310" s="358"/>
      <c r="AJ310" s="358"/>
      <c r="AK310" s="359"/>
      <c r="AS310" s="116" t="s">
        <v>881</v>
      </c>
      <c r="AT310" s="117">
        <v>2</v>
      </c>
      <c r="AU310" s="116" t="s">
        <v>556</v>
      </c>
      <c r="AV310" s="118">
        <v>590</v>
      </c>
      <c r="AX310" s="116" t="s">
        <v>881</v>
      </c>
      <c r="AY310" s="117">
        <v>2</v>
      </c>
      <c r="AZ310" s="116" t="s">
        <v>556</v>
      </c>
      <c r="BA310" s="118">
        <v>590</v>
      </c>
      <c r="BB310" s="118" t="s">
        <v>907</v>
      </c>
      <c r="BC310" s="118"/>
    </row>
    <row r="311" spans="1:55" ht="20.25" customHeight="1" x14ac:dyDescent="0.2">
      <c r="A311" s="356" t="s">
        <v>141</v>
      </c>
      <c r="B311" s="354"/>
      <c r="C311" s="354"/>
      <c r="D311" s="354"/>
      <c r="E311" s="354"/>
      <c r="F311" s="354"/>
      <c r="G311" s="354"/>
      <c r="H311" s="354"/>
      <c r="I311" s="354"/>
      <c r="J311" s="354"/>
      <c r="K311" s="354"/>
      <c r="L311" s="354"/>
      <c r="M311" s="354"/>
      <c r="N311" s="354"/>
      <c r="O311" s="354"/>
      <c r="P311" s="354"/>
      <c r="Q311" s="354"/>
      <c r="R311" s="354"/>
      <c r="S311" s="354"/>
      <c r="T311" s="354"/>
      <c r="U311" s="354"/>
      <c r="V311" s="354"/>
      <c r="W311" s="354"/>
      <c r="X311" s="354"/>
      <c r="Y311" s="354"/>
      <c r="Z311" s="354"/>
      <c r="AA311" s="354"/>
      <c r="AB311" s="354"/>
      <c r="AC311" s="354"/>
      <c r="AD311" s="354"/>
      <c r="AE311" s="355"/>
      <c r="AF311" s="357">
        <v>0</v>
      </c>
      <c r="AG311" s="358"/>
      <c r="AH311" s="358"/>
      <c r="AI311" s="358"/>
      <c r="AJ311" s="358"/>
      <c r="AK311" s="359"/>
      <c r="AS311" s="116" t="s">
        <v>882</v>
      </c>
      <c r="AT311" s="117">
        <v>2</v>
      </c>
      <c r="AU311" s="116" t="s">
        <v>557</v>
      </c>
      <c r="AV311" s="118">
        <v>520</v>
      </c>
      <c r="AX311" s="116" t="s">
        <v>882</v>
      </c>
      <c r="AY311" s="117">
        <v>2</v>
      </c>
      <c r="AZ311" s="116" t="s">
        <v>557</v>
      </c>
      <c r="BA311" s="118">
        <v>520</v>
      </c>
      <c r="BB311" s="118" t="s">
        <v>907</v>
      </c>
      <c r="BC311" s="118"/>
    </row>
    <row r="312" spans="1:55" ht="75" customHeight="1" x14ac:dyDescent="0.2">
      <c r="A312" s="274" t="s">
        <v>142</v>
      </c>
      <c r="B312" s="275"/>
      <c r="C312" s="275"/>
      <c r="D312" s="275"/>
      <c r="E312" s="275"/>
      <c r="F312" s="275"/>
      <c r="G312" s="275"/>
      <c r="H312" s="275"/>
      <c r="I312" s="275"/>
      <c r="J312" s="275"/>
      <c r="K312" s="275"/>
      <c r="L312" s="275"/>
      <c r="M312" s="275"/>
      <c r="N312" s="275"/>
      <c r="O312" s="275"/>
      <c r="P312" s="275"/>
      <c r="Q312" s="275"/>
      <c r="R312" s="275"/>
      <c r="S312" s="275"/>
      <c r="T312" s="275"/>
      <c r="U312" s="275"/>
      <c r="V312" s="275"/>
      <c r="W312" s="275"/>
      <c r="X312" s="275"/>
      <c r="Y312" s="275"/>
      <c r="Z312" s="275"/>
      <c r="AA312" s="275"/>
      <c r="AB312" s="275"/>
      <c r="AC312" s="275"/>
      <c r="AD312" s="275"/>
      <c r="AE312" s="276"/>
      <c r="AF312" s="593">
        <v>0</v>
      </c>
      <c r="AG312" s="593"/>
      <c r="AH312" s="593"/>
      <c r="AI312" s="593"/>
      <c r="AJ312" s="593"/>
      <c r="AK312" s="594"/>
      <c r="AS312" s="116" t="s">
        <v>883</v>
      </c>
      <c r="AT312" s="117">
        <v>2</v>
      </c>
      <c r="AU312" s="116" t="s">
        <v>558</v>
      </c>
      <c r="AV312" s="118">
        <v>500</v>
      </c>
      <c r="AX312" s="116" t="s">
        <v>883</v>
      </c>
      <c r="AY312" s="117">
        <v>2</v>
      </c>
      <c r="AZ312" s="116" t="s">
        <v>558</v>
      </c>
      <c r="BA312" s="118">
        <v>500</v>
      </c>
      <c r="BB312" s="118" t="s">
        <v>907</v>
      </c>
      <c r="BC312" s="118"/>
    </row>
    <row r="313" spans="1:55" ht="16.5" customHeight="1" thickBot="1" x14ac:dyDescent="0.25">
      <c r="A313" s="585" t="s">
        <v>13</v>
      </c>
      <c r="B313" s="586"/>
      <c r="C313" s="586"/>
      <c r="D313" s="586"/>
      <c r="E313" s="586"/>
      <c r="F313" s="586"/>
      <c r="G313" s="586"/>
      <c r="H313" s="586"/>
      <c r="I313" s="586"/>
      <c r="J313" s="586"/>
      <c r="K313" s="586"/>
      <c r="L313" s="586"/>
      <c r="M313" s="586"/>
      <c r="N313" s="586"/>
      <c r="O313" s="586"/>
      <c r="P313" s="586"/>
      <c r="Q313" s="586"/>
      <c r="R313" s="586"/>
      <c r="S313" s="586"/>
      <c r="T313" s="586"/>
      <c r="U313" s="586"/>
      <c r="V313" s="586"/>
      <c r="W313" s="586"/>
      <c r="X313" s="586"/>
      <c r="Y313" s="586"/>
      <c r="Z313" s="586"/>
      <c r="AA313" s="586"/>
      <c r="AB313" s="586"/>
      <c r="AC313" s="586"/>
      <c r="AD313" s="586"/>
      <c r="AE313" s="587"/>
      <c r="AF313" s="589" t="str">
        <f>IF(SUM(AF309:AK312)&lt;4,"faltan horas",SUM(AF309:AK312))</f>
        <v>faltan horas</v>
      </c>
      <c r="AG313" s="590"/>
      <c r="AH313" s="590"/>
      <c r="AI313" s="590"/>
      <c r="AJ313" s="590"/>
      <c r="AK313" s="591"/>
      <c r="AS313" s="116" t="s">
        <v>884</v>
      </c>
      <c r="AT313" s="117">
        <v>2</v>
      </c>
      <c r="AU313" s="116" t="s">
        <v>559</v>
      </c>
      <c r="AV313" s="118">
        <v>460</v>
      </c>
      <c r="AX313" s="116" t="s">
        <v>884</v>
      </c>
      <c r="AY313" s="117">
        <v>2</v>
      </c>
      <c r="AZ313" s="116" t="s">
        <v>559</v>
      </c>
      <c r="BA313" s="118">
        <v>460</v>
      </c>
      <c r="BB313" s="118" t="s">
        <v>907</v>
      </c>
      <c r="BC313" s="118"/>
    </row>
    <row r="314" spans="1:55" ht="20.25" customHeight="1" x14ac:dyDescent="0.2">
      <c r="A314" s="62"/>
      <c r="B314" s="62"/>
      <c r="C314" s="62"/>
      <c r="D314" s="62"/>
      <c r="E314" s="62"/>
      <c r="F314" s="62"/>
      <c r="G314" s="62"/>
      <c r="H314" s="62"/>
      <c r="I314" s="62"/>
      <c r="J314" s="62"/>
      <c r="K314" s="62"/>
      <c r="L314" s="62"/>
      <c r="M314" s="62"/>
      <c r="N314" s="62"/>
      <c r="O314" s="62"/>
      <c r="P314" s="62"/>
      <c r="Q314" s="62"/>
      <c r="R314" s="62"/>
      <c r="S314" s="62"/>
      <c r="T314" s="62"/>
      <c r="U314" s="62"/>
      <c r="V314" s="62"/>
      <c r="W314" s="62"/>
      <c r="X314" s="62"/>
      <c r="Y314" s="62"/>
      <c r="Z314" s="62"/>
      <c r="AA314" s="62"/>
      <c r="AB314" s="62"/>
      <c r="AC314" s="62"/>
      <c r="AD314" s="62"/>
      <c r="AE314" s="62"/>
      <c r="AF314" s="63"/>
      <c r="AG314" s="63"/>
      <c r="AH314" s="63"/>
      <c r="AI314" s="63"/>
      <c r="AJ314" s="63"/>
      <c r="AK314" s="63"/>
      <c r="AS314" s="116" t="s">
        <v>885</v>
      </c>
      <c r="AT314" s="117">
        <v>1</v>
      </c>
      <c r="AU314" s="116" t="s">
        <v>560</v>
      </c>
      <c r="AV314" s="118">
        <v>330</v>
      </c>
      <c r="AX314" s="116" t="s">
        <v>885</v>
      </c>
      <c r="AY314" s="117">
        <v>1</v>
      </c>
      <c r="AZ314" s="116" t="s">
        <v>560</v>
      </c>
      <c r="BA314" s="118">
        <v>330</v>
      </c>
      <c r="BB314" s="118" t="s">
        <v>907</v>
      </c>
      <c r="BC314" s="118"/>
    </row>
    <row r="315" spans="1:55" ht="29.45" customHeight="1" x14ac:dyDescent="0.2">
      <c r="A315" s="567" t="s">
        <v>921</v>
      </c>
      <c r="B315" s="567"/>
      <c r="C315" s="567"/>
      <c r="D315" s="567"/>
      <c r="E315" s="567"/>
      <c r="F315" s="567"/>
      <c r="G315" s="567"/>
      <c r="H315" s="567"/>
      <c r="I315" s="567"/>
      <c r="J315" s="567"/>
      <c r="K315" s="567"/>
      <c r="L315" s="567"/>
      <c r="M315" s="567"/>
      <c r="N315" s="567"/>
      <c r="O315" s="567"/>
      <c r="P315" s="567"/>
      <c r="Q315" s="567"/>
      <c r="R315" s="567"/>
      <c r="S315" s="567"/>
      <c r="T315" s="567"/>
      <c r="U315" s="567"/>
      <c r="V315" s="567"/>
      <c r="W315" s="567"/>
      <c r="X315" s="567"/>
      <c r="Y315" s="567"/>
      <c r="Z315" s="567"/>
      <c r="AA315" s="567"/>
      <c r="AB315" s="567"/>
      <c r="AC315" s="567"/>
      <c r="AD315" s="567"/>
      <c r="AE315" s="567"/>
      <c r="AF315" s="567"/>
      <c r="AG315" s="567"/>
      <c r="AH315" s="567"/>
      <c r="AI315" s="567"/>
      <c r="AJ315" s="567"/>
      <c r="AK315" s="567"/>
      <c r="AS315" s="116" t="s">
        <v>886</v>
      </c>
      <c r="AT315" s="117">
        <v>1</v>
      </c>
      <c r="AU315" s="116" t="s">
        <v>561</v>
      </c>
      <c r="AV315" s="118">
        <v>360</v>
      </c>
      <c r="AX315" s="116" t="s">
        <v>886</v>
      </c>
      <c r="AY315" s="117">
        <v>1</v>
      </c>
      <c r="AZ315" s="116" t="s">
        <v>561</v>
      </c>
      <c r="BA315" s="118">
        <v>360</v>
      </c>
      <c r="BB315" s="118" t="s">
        <v>907</v>
      </c>
      <c r="BC315" s="118"/>
    </row>
    <row r="316" spans="1:55" ht="6.75" customHeight="1" thickBot="1" x14ac:dyDescent="0.25">
      <c r="A316" s="151"/>
      <c r="B316" s="151"/>
      <c r="C316" s="151"/>
      <c r="D316" s="151"/>
      <c r="E316" s="151"/>
      <c r="F316" s="151"/>
      <c r="G316" s="151"/>
      <c r="H316" s="151"/>
      <c r="I316" s="151"/>
      <c r="J316" s="151"/>
      <c r="K316" s="151"/>
      <c r="L316" s="151"/>
      <c r="M316" s="151"/>
      <c r="N316" s="151"/>
      <c r="O316" s="151"/>
      <c r="P316" s="151"/>
      <c r="Q316" s="151"/>
      <c r="R316" s="151"/>
      <c r="S316" s="151"/>
      <c r="T316" s="151"/>
      <c r="U316" s="151"/>
      <c r="V316" s="151"/>
      <c r="W316" s="151"/>
      <c r="X316" s="151"/>
      <c r="Y316" s="151"/>
      <c r="Z316" s="151"/>
      <c r="AA316" s="151"/>
      <c r="AB316" s="151"/>
      <c r="AC316" s="151"/>
      <c r="AD316" s="151"/>
      <c r="AE316" s="151"/>
      <c r="AF316" s="151"/>
      <c r="AG316" s="151"/>
      <c r="AH316" s="151"/>
      <c r="AI316" s="151"/>
      <c r="AJ316" s="151"/>
      <c r="AK316" s="151"/>
      <c r="AS316" s="116" t="s">
        <v>887</v>
      </c>
      <c r="AT316" s="117">
        <v>2</v>
      </c>
      <c r="AU316" s="116" t="s">
        <v>562</v>
      </c>
      <c r="AV316" s="118">
        <v>600</v>
      </c>
      <c r="AX316" s="116" t="s">
        <v>887</v>
      </c>
      <c r="AY316" s="117">
        <v>2</v>
      </c>
      <c r="AZ316" s="116" t="s">
        <v>562</v>
      </c>
      <c r="BA316" s="118">
        <v>600</v>
      </c>
      <c r="BB316" s="118" t="s">
        <v>907</v>
      </c>
      <c r="BC316" s="118"/>
    </row>
    <row r="317" spans="1:55" ht="12.75" customHeight="1" x14ac:dyDescent="0.2">
      <c r="A317" s="645" t="s">
        <v>135</v>
      </c>
      <c r="B317" s="646"/>
      <c r="C317" s="646"/>
      <c r="D317" s="646"/>
      <c r="E317" s="646"/>
      <c r="F317" s="646"/>
      <c r="G317" s="646"/>
      <c r="H317" s="646"/>
      <c r="I317" s="646"/>
      <c r="J317" s="646"/>
      <c r="K317" s="646"/>
      <c r="L317" s="646"/>
      <c r="M317" s="646"/>
      <c r="N317" s="646"/>
      <c r="O317" s="646"/>
      <c r="P317" s="646"/>
      <c r="Q317" s="646"/>
      <c r="R317" s="646"/>
      <c r="S317" s="646"/>
      <c r="T317" s="646"/>
      <c r="U317" s="646"/>
      <c r="V317" s="646"/>
      <c r="W317" s="646"/>
      <c r="X317" s="646"/>
      <c r="Y317" s="646"/>
      <c r="Z317" s="646"/>
      <c r="AA317" s="646"/>
      <c r="AB317" s="646"/>
      <c r="AC317" s="646"/>
      <c r="AD317" s="646"/>
      <c r="AE317" s="646"/>
      <c r="AF317" s="299" t="s">
        <v>34</v>
      </c>
      <c r="AG317" s="299"/>
      <c r="AH317" s="299"/>
      <c r="AI317" s="299"/>
      <c r="AJ317" s="299"/>
      <c r="AK317" s="300"/>
      <c r="AS317" s="116" t="s">
        <v>888</v>
      </c>
      <c r="AT317" s="117">
        <v>1</v>
      </c>
      <c r="AU317" s="116" t="s">
        <v>563</v>
      </c>
      <c r="AV317" s="118">
        <v>350</v>
      </c>
      <c r="AX317" s="116" t="s">
        <v>888</v>
      </c>
      <c r="AY317" s="117">
        <v>1</v>
      </c>
      <c r="AZ317" s="116" t="s">
        <v>563</v>
      </c>
      <c r="BA317" s="118">
        <v>350</v>
      </c>
      <c r="BB317" s="118" t="s">
        <v>907</v>
      </c>
      <c r="BC317" s="118"/>
    </row>
    <row r="318" spans="1:55" ht="13.5" thickBot="1" x14ac:dyDescent="0.25">
      <c r="A318" s="647"/>
      <c r="B318" s="648"/>
      <c r="C318" s="648"/>
      <c r="D318" s="648"/>
      <c r="E318" s="648"/>
      <c r="F318" s="648"/>
      <c r="G318" s="648"/>
      <c r="H318" s="648"/>
      <c r="I318" s="648"/>
      <c r="J318" s="648"/>
      <c r="K318" s="648"/>
      <c r="L318" s="648"/>
      <c r="M318" s="648"/>
      <c r="N318" s="648"/>
      <c r="O318" s="648"/>
      <c r="P318" s="648"/>
      <c r="Q318" s="648"/>
      <c r="R318" s="648"/>
      <c r="S318" s="648"/>
      <c r="T318" s="648"/>
      <c r="U318" s="648"/>
      <c r="V318" s="648"/>
      <c r="W318" s="648"/>
      <c r="X318" s="648"/>
      <c r="Y318" s="648"/>
      <c r="Z318" s="648"/>
      <c r="AA318" s="648"/>
      <c r="AB318" s="648"/>
      <c r="AC318" s="648"/>
      <c r="AD318" s="648"/>
      <c r="AE318" s="648"/>
      <c r="AF318" s="301"/>
      <c r="AG318" s="301"/>
      <c r="AH318" s="301"/>
      <c r="AI318" s="301"/>
      <c r="AJ318" s="301"/>
      <c r="AK318" s="302"/>
      <c r="AS318" s="116" t="s">
        <v>889</v>
      </c>
      <c r="AT318" s="117">
        <v>2</v>
      </c>
      <c r="AU318" s="116" t="s">
        <v>564</v>
      </c>
      <c r="AV318" s="118">
        <v>400</v>
      </c>
      <c r="AX318" s="116" t="s">
        <v>889</v>
      </c>
      <c r="AY318" s="117">
        <v>2</v>
      </c>
      <c r="AZ318" s="116" t="s">
        <v>564</v>
      </c>
      <c r="BA318" s="118">
        <v>400</v>
      </c>
      <c r="BB318" s="118" t="s">
        <v>907</v>
      </c>
      <c r="BC318" s="118"/>
    </row>
    <row r="319" spans="1:55" ht="14.25" customHeight="1" x14ac:dyDescent="0.2">
      <c r="A319" s="595"/>
      <c r="B319" s="596"/>
      <c r="C319" s="596"/>
      <c r="D319" s="596"/>
      <c r="E319" s="596"/>
      <c r="F319" s="596"/>
      <c r="G319" s="596"/>
      <c r="H319" s="596"/>
      <c r="I319" s="596"/>
      <c r="J319" s="596"/>
      <c r="K319" s="596"/>
      <c r="L319" s="596"/>
      <c r="M319" s="596"/>
      <c r="N319" s="596"/>
      <c r="O319" s="596"/>
      <c r="P319" s="596"/>
      <c r="Q319" s="596"/>
      <c r="R319" s="596"/>
      <c r="S319" s="596"/>
      <c r="T319" s="596"/>
      <c r="U319" s="596"/>
      <c r="V319" s="596"/>
      <c r="W319" s="596"/>
      <c r="X319" s="596"/>
      <c r="Y319" s="596"/>
      <c r="Z319" s="596"/>
      <c r="AA319" s="596"/>
      <c r="AB319" s="596"/>
      <c r="AC319" s="596"/>
      <c r="AD319" s="596"/>
      <c r="AE319" s="596"/>
      <c r="AF319" s="665">
        <v>0</v>
      </c>
      <c r="AG319" s="665"/>
      <c r="AH319" s="665"/>
      <c r="AI319" s="665"/>
      <c r="AJ319" s="665"/>
      <c r="AK319" s="666"/>
      <c r="AS319" s="116" t="s">
        <v>890</v>
      </c>
      <c r="AT319" s="117">
        <v>2</v>
      </c>
      <c r="AU319" s="116" t="s">
        <v>565</v>
      </c>
      <c r="AV319" s="118">
        <v>760</v>
      </c>
      <c r="AX319" s="116" t="s">
        <v>890</v>
      </c>
      <c r="AY319" s="117">
        <v>2</v>
      </c>
      <c r="AZ319" s="116" t="s">
        <v>565</v>
      </c>
      <c r="BA319" s="118">
        <v>760</v>
      </c>
      <c r="BB319" s="118" t="s">
        <v>907</v>
      </c>
      <c r="BC319" s="118"/>
    </row>
    <row r="320" spans="1:55" ht="15" customHeight="1" x14ac:dyDescent="0.2">
      <c r="A320" s="652"/>
      <c r="B320" s="653"/>
      <c r="C320" s="653"/>
      <c r="D320" s="653"/>
      <c r="E320" s="653"/>
      <c r="F320" s="653"/>
      <c r="G320" s="653"/>
      <c r="H320" s="653"/>
      <c r="I320" s="653"/>
      <c r="J320" s="653"/>
      <c r="K320" s="653"/>
      <c r="L320" s="653"/>
      <c r="M320" s="653"/>
      <c r="N320" s="653"/>
      <c r="O320" s="653"/>
      <c r="P320" s="653"/>
      <c r="Q320" s="653"/>
      <c r="R320" s="653"/>
      <c r="S320" s="653"/>
      <c r="T320" s="653"/>
      <c r="U320" s="653"/>
      <c r="V320" s="653"/>
      <c r="W320" s="653"/>
      <c r="X320" s="653"/>
      <c r="Y320" s="653"/>
      <c r="Z320" s="653"/>
      <c r="AA320" s="653"/>
      <c r="AB320" s="653"/>
      <c r="AC320" s="653"/>
      <c r="AD320" s="653"/>
      <c r="AE320" s="654"/>
      <c r="AF320" s="357"/>
      <c r="AG320" s="358"/>
      <c r="AH320" s="358"/>
      <c r="AI320" s="358"/>
      <c r="AJ320" s="358"/>
      <c r="AK320" s="359"/>
      <c r="AS320" s="116" t="s">
        <v>891</v>
      </c>
      <c r="AT320" s="117">
        <v>1</v>
      </c>
      <c r="AU320" s="116" t="s">
        <v>566</v>
      </c>
      <c r="AV320" s="118">
        <v>240</v>
      </c>
      <c r="AX320" s="116" t="s">
        <v>891</v>
      </c>
      <c r="AY320" s="117">
        <v>1</v>
      </c>
      <c r="AZ320" s="116" t="s">
        <v>566</v>
      </c>
      <c r="BA320" s="118">
        <v>240</v>
      </c>
      <c r="BB320" s="118" t="s">
        <v>907</v>
      </c>
      <c r="BC320" s="118"/>
    </row>
    <row r="321" spans="1:55" x14ac:dyDescent="0.2">
      <c r="A321" s="289"/>
      <c r="B321" s="290"/>
      <c r="C321" s="290"/>
      <c r="D321" s="290"/>
      <c r="E321" s="290"/>
      <c r="F321" s="290"/>
      <c r="G321" s="290"/>
      <c r="H321" s="290"/>
      <c r="I321" s="290"/>
      <c r="J321" s="290"/>
      <c r="K321" s="290"/>
      <c r="L321" s="290"/>
      <c r="M321" s="290"/>
      <c r="N321" s="290"/>
      <c r="O321" s="290"/>
      <c r="P321" s="290"/>
      <c r="Q321" s="290"/>
      <c r="R321" s="290"/>
      <c r="S321" s="290"/>
      <c r="T321" s="290"/>
      <c r="U321" s="290"/>
      <c r="V321" s="290"/>
      <c r="W321" s="290"/>
      <c r="X321" s="290"/>
      <c r="Y321" s="290"/>
      <c r="Z321" s="290"/>
      <c r="AA321" s="290"/>
      <c r="AB321" s="290"/>
      <c r="AC321" s="290"/>
      <c r="AD321" s="290"/>
      <c r="AE321" s="290"/>
      <c r="AF321" s="362"/>
      <c r="AG321" s="362"/>
      <c r="AH321" s="362"/>
      <c r="AI321" s="362"/>
      <c r="AJ321" s="362"/>
      <c r="AK321" s="363"/>
      <c r="AS321" s="116" t="s">
        <v>892</v>
      </c>
      <c r="AT321" s="117">
        <v>2</v>
      </c>
      <c r="AU321" s="116" t="s">
        <v>567</v>
      </c>
      <c r="AV321" s="118">
        <v>370</v>
      </c>
      <c r="AX321" s="116" t="s">
        <v>892</v>
      </c>
      <c r="AY321" s="117">
        <v>2</v>
      </c>
      <c r="AZ321" s="116" t="s">
        <v>567</v>
      </c>
      <c r="BA321" s="118">
        <v>370</v>
      </c>
      <c r="BB321" s="118" t="s">
        <v>907</v>
      </c>
      <c r="BC321" s="118"/>
    </row>
    <row r="322" spans="1:55" ht="13.5" customHeight="1" x14ac:dyDescent="0.2">
      <c r="A322" s="289"/>
      <c r="B322" s="290"/>
      <c r="C322" s="290"/>
      <c r="D322" s="290"/>
      <c r="E322" s="290"/>
      <c r="F322" s="290"/>
      <c r="G322" s="290"/>
      <c r="H322" s="290"/>
      <c r="I322" s="290"/>
      <c r="J322" s="290"/>
      <c r="K322" s="290"/>
      <c r="L322" s="290"/>
      <c r="M322" s="290"/>
      <c r="N322" s="290"/>
      <c r="O322" s="290"/>
      <c r="P322" s="290"/>
      <c r="Q322" s="290"/>
      <c r="R322" s="290"/>
      <c r="S322" s="290"/>
      <c r="T322" s="290"/>
      <c r="U322" s="290"/>
      <c r="V322" s="290"/>
      <c r="W322" s="290"/>
      <c r="X322" s="290"/>
      <c r="Y322" s="290"/>
      <c r="Z322" s="290"/>
      <c r="AA322" s="290"/>
      <c r="AB322" s="290"/>
      <c r="AC322" s="290"/>
      <c r="AD322" s="290"/>
      <c r="AE322" s="290"/>
      <c r="AF322" s="362"/>
      <c r="AG322" s="362"/>
      <c r="AH322" s="362"/>
      <c r="AI322" s="362"/>
      <c r="AJ322" s="362"/>
      <c r="AK322" s="363"/>
      <c r="AS322" s="116" t="s">
        <v>893</v>
      </c>
      <c r="AT322" s="117">
        <v>2</v>
      </c>
      <c r="AU322" s="116" t="s">
        <v>568</v>
      </c>
      <c r="AV322" s="118">
        <v>580</v>
      </c>
      <c r="AX322" s="116" t="s">
        <v>893</v>
      </c>
      <c r="AY322" s="117">
        <v>2</v>
      </c>
      <c r="AZ322" s="116" t="s">
        <v>568</v>
      </c>
      <c r="BA322" s="118">
        <v>580</v>
      </c>
      <c r="BB322" s="118" t="s">
        <v>907</v>
      </c>
      <c r="BC322" s="118"/>
    </row>
    <row r="323" spans="1:55" x14ac:dyDescent="0.2">
      <c r="A323" s="289"/>
      <c r="B323" s="290"/>
      <c r="C323" s="290"/>
      <c r="D323" s="290"/>
      <c r="E323" s="290"/>
      <c r="F323" s="290"/>
      <c r="G323" s="290"/>
      <c r="H323" s="290"/>
      <c r="I323" s="290"/>
      <c r="J323" s="290"/>
      <c r="K323" s="290"/>
      <c r="L323" s="290"/>
      <c r="M323" s="290"/>
      <c r="N323" s="290"/>
      <c r="O323" s="290"/>
      <c r="P323" s="290"/>
      <c r="Q323" s="290"/>
      <c r="R323" s="290"/>
      <c r="S323" s="290"/>
      <c r="T323" s="290"/>
      <c r="U323" s="290"/>
      <c r="V323" s="290"/>
      <c r="W323" s="290"/>
      <c r="X323" s="290"/>
      <c r="Y323" s="290"/>
      <c r="Z323" s="290"/>
      <c r="AA323" s="290"/>
      <c r="AB323" s="290"/>
      <c r="AC323" s="290"/>
      <c r="AD323" s="290"/>
      <c r="AE323" s="290"/>
      <c r="AF323" s="362"/>
      <c r="AG323" s="362"/>
      <c r="AH323" s="362"/>
      <c r="AI323" s="362"/>
      <c r="AJ323" s="362"/>
      <c r="AK323" s="363"/>
      <c r="AS323" s="116" t="s">
        <v>894</v>
      </c>
      <c r="AT323" s="117">
        <v>2</v>
      </c>
      <c r="AU323" s="116" t="s">
        <v>569</v>
      </c>
      <c r="AV323" s="118">
        <v>490</v>
      </c>
      <c r="AX323" s="116" t="s">
        <v>894</v>
      </c>
      <c r="AY323" s="117">
        <v>2</v>
      </c>
      <c r="AZ323" s="116" t="s">
        <v>569</v>
      </c>
      <c r="BA323" s="118">
        <v>490</v>
      </c>
      <c r="BB323" s="118" t="s">
        <v>907</v>
      </c>
      <c r="BC323" s="118"/>
    </row>
    <row r="324" spans="1:55" x14ac:dyDescent="0.2">
      <c r="A324" s="289"/>
      <c r="B324" s="290"/>
      <c r="C324" s="290"/>
      <c r="D324" s="290"/>
      <c r="E324" s="290"/>
      <c r="F324" s="290"/>
      <c r="G324" s="290"/>
      <c r="H324" s="290"/>
      <c r="I324" s="290"/>
      <c r="J324" s="290"/>
      <c r="K324" s="290"/>
      <c r="L324" s="290"/>
      <c r="M324" s="290"/>
      <c r="N324" s="290"/>
      <c r="O324" s="290"/>
      <c r="P324" s="290"/>
      <c r="Q324" s="290"/>
      <c r="R324" s="290"/>
      <c r="S324" s="290"/>
      <c r="T324" s="290"/>
      <c r="U324" s="290"/>
      <c r="V324" s="290"/>
      <c r="W324" s="290"/>
      <c r="X324" s="290"/>
      <c r="Y324" s="290"/>
      <c r="Z324" s="290"/>
      <c r="AA324" s="290"/>
      <c r="AB324" s="290"/>
      <c r="AC324" s="290"/>
      <c r="AD324" s="290"/>
      <c r="AE324" s="290"/>
      <c r="AF324" s="362"/>
      <c r="AG324" s="362"/>
      <c r="AH324" s="362"/>
      <c r="AI324" s="362"/>
      <c r="AJ324" s="362"/>
      <c r="AK324" s="363"/>
      <c r="AS324" s="116" t="s">
        <v>895</v>
      </c>
      <c r="AT324" s="117">
        <v>1</v>
      </c>
      <c r="AU324" s="116" t="s">
        <v>570</v>
      </c>
      <c r="AV324" s="118">
        <v>280</v>
      </c>
      <c r="AX324" s="116" t="s">
        <v>895</v>
      </c>
      <c r="AY324" s="117">
        <v>1</v>
      </c>
      <c r="AZ324" s="116" t="s">
        <v>570</v>
      </c>
      <c r="BA324" s="118">
        <v>280</v>
      </c>
      <c r="BB324" s="118" t="s">
        <v>907</v>
      </c>
      <c r="BC324" s="118"/>
    </row>
    <row r="325" spans="1:55" ht="13.5" thickBot="1" x14ac:dyDescent="0.25">
      <c r="A325" s="620" t="s">
        <v>13</v>
      </c>
      <c r="B325" s="621"/>
      <c r="C325" s="621"/>
      <c r="D325" s="621"/>
      <c r="E325" s="621"/>
      <c r="F325" s="621"/>
      <c r="G325" s="621"/>
      <c r="H325" s="621"/>
      <c r="I325" s="621"/>
      <c r="J325" s="621"/>
      <c r="K325" s="621"/>
      <c r="L325" s="621"/>
      <c r="M325" s="621"/>
      <c r="N325" s="621"/>
      <c r="O325" s="621"/>
      <c r="P325" s="621"/>
      <c r="Q325" s="621"/>
      <c r="R325" s="621"/>
      <c r="S325" s="621"/>
      <c r="T325" s="621"/>
      <c r="U325" s="621"/>
      <c r="V325" s="621"/>
      <c r="W325" s="621"/>
      <c r="X325" s="621"/>
      <c r="Y325" s="621"/>
      <c r="Z325" s="621"/>
      <c r="AA325" s="621"/>
      <c r="AB325" s="621"/>
      <c r="AC325" s="621"/>
      <c r="AD325" s="621"/>
      <c r="AE325" s="622"/>
      <c r="AF325" s="785" t="str">
        <f>IF(SUM(AF319:AK324)&lt;4,"faltan horas",SUM(AF319:AK324))</f>
        <v>faltan horas</v>
      </c>
      <c r="AG325" s="785"/>
      <c r="AH325" s="785"/>
      <c r="AI325" s="785"/>
      <c r="AJ325" s="785"/>
      <c r="AK325" s="786"/>
      <c r="AS325" s="116" t="s">
        <v>896</v>
      </c>
      <c r="AT325" s="117">
        <v>2</v>
      </c>
      <c r="AU325" s="116" t="s">
        <v>571</v>
      </c>
      <c r="AV325" s="118">
        <v>260</v>
      </c>
      <c r="AX325" s="116" t="s">
        <v>896</v>
      </c>
      <c r="AY325" s="117">
        <v>2</v>
      </c>
      <c r="AZ325" s="116" t="s">
        <v>571</v>
      </c>
      <c r="BA325" s="118">
        <v>260</v>
      </c>
      <c r="BB325" s="118" t="s">
        <v>907</v>
      </c>
      <c r="BC325" s="118"/>
    </row>
    <row r="326" spans="1:55" ht="4.5" customHeight="1" x14ac:dyDescent="0.2">
      <c r="A326" s="62"/>
      <c r="B326" s="62"/>
      <c r="C326" s="62"/>
      <c r="D326" s="62"/>
      <c r="E326" s="62"/>
      <c r="F326" s="62"/>
      <c r="G326" s="62"/>
      <c r="H326" s="62"/>
      <c r="I326" s="62"/>
      <c r="J326" s="62"/>
      <c r="K326" s="62"/>
      <c r="L326" s="62"/>
      <c r="M326" s="62"/>
      <c r="N326" s="62"/>
      <c r="O326" s="62"/>
      <c r="P326" s="62"/>
      <c r="Q326" s="62"/>
      <c r="R326" s="62"/>
      <c r="S326" s="62"/>
      <c r="T326" s="62"/>
      <c r="U326" s="62"/>
      <c r="V326" s="62"/>
      <c r="W326" s="62"/>
      <c r="X326" s="62"/>
      <c r="Y326" s="62"/>
      <c r="Z326" s="62"/>
      <c r="AA326" s="62"/>
      <c r="AB326" s="62"/>
      <c r="AC326" s="62"/>
      <c r="AD326" s="62"/>
      <c r="AE326" s="62"/>
      <c r="AF326" s="63"/>
      <c r="AG326" s="63"/>
      <c r="AH326" s="63"/>
      <c r="AI326" s="63"/>
      <c r="AJ326" s="63"/>
      <c r="AK326" s="63"/>
      <c r="AS326" s="116" t="s">
        <v>897</v>
      </c>
      <c r="AT326" s="117">
        <v>1</v>
      </c>
      <c r="AU326" s="116" t="s">
        <v>572</v>
      </c>
      <c r="AV326" s="118">
        <v>380</v>
      </c>
      <c r="AX326" s="116" t="s">
        <v>897</v>
      </c>
      <c r="AY326" s="117">
        <v>1</v>
      </c>
      <c r="AZ326" s="116" t="s">
        <v>572</v>
      </c>
      <c r="BA326" s="118">
        <v>380</v>
      </c>
      <c r="BB326" s="118" t="s">
        <v>907</v>
      </c>
      <c r="BC326" s="118"/>
    </row>
    <row r="327" spans="1:55" ht="3.75" customHeight="1" x14ac:dyDescent="0.2">
      <c r="A327" s="39"/>
      <c r="B327" s="39"/>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c r="AA327" s="39"/>
      <c r="AB327" s="39"/>
      <c r="AC327" s="39"/>
      <c r="AD327" s="39"/>
      <c r="AE327" s="39"/>
      <c r="AF327" s="39"/>
      <c r="AG327" s="39"/>
      <c r="AH327" s="39"/>
      <c r="AI327" s="39"/>
      <c r="AJ327" s="39"/>
      <c r="AK327" s="39"/>
      <c r="AS327" s="116" t="s">
        <v>898</v>
      </c>
      <c r="AT327" s="117">
        <v>2</v>
      </c>
      <c r="AU327" s="116" t="s">
        <v>573</v>
      </c>
      <c r="AV327" s="118">
        <v>400</v>
      </c>
      <c r="AX327" s="116" t="s">
        <v>898</v>
      </c>
      <c r="AY327" s="117">
        <v>2</v>
      </c>
      <c r="AZ327" s="116" t="s">
        <v>573</v>
      </c>
      <c r="BA327" s="118">
        <v>400</v>
      </c>
      <c r="BB327" s="118" t="s">
        <v>907</v>
      </c>
      <c r="BC327" s="118"/>
    </row>
    <row r="328" spans="1:55" ht="7.5" customHeight="1" x14ac:dyDescent="0.2">
      <c r="A328" s="39"/>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c r="AA328" s="39"/>
      <c r="AB328" s="39"/>
      <c r="AC328" s="39"/>
      <c r="AD328" s="39"/>
      <c r="AE328" s="39"/>
      <c r="AF328" s="39"/>
      <c r="AG328" s="39"/>
      <c r="AH328" s="39"/>
      <c r="AI328" s="39"/>
      <c r="AJ328" s="64"/>
      <c r="AK328" s="65"/>
      <c r="AS328" s="116" t="s">
        <v>899</v>
      </c>
      <c r="AT328" s="117">
        <v>2</v>
      </c>
      <c r="AU328" s="116" t="s">
        <v>574</v>
      </c>
      <c r="AV328" s="118">
        <v>480</v>
      </c>
      <c r="AX328" s="116" t="s">
        <v>899</v>
      </c>
      <c r="AY328" s="117">
        <v>2</v>
      </c>
      <c r="AZ328" s="116" t="s">
        <v>574</v>
      </c>
      <c r="BA328" s="118">
        <v>480</v>
      </c>
      <c r="BB328" s="118" t="s">
        <v>907</v>
      </c>
      <c r="BC328" s="118"/>
    </row>
    <row r="329" spans="1:55" ht="24" customHeight="1" x14ac:dyDescent="0.2">
      <c r="A329" s="567" t="s">
        <v>922</v>
      </c>
      <c r="B329" s="567"/>
      <c r="C329" s="567"/>
      <c r="D329" s="567"/>
      <c r="E329" s="567"/>
      <c r="F329" s="567"/>
      <c r="G329" s="567"/>
      <c r="H329" s="567"/>
      <c r="I329" s="567"/>
      <c r="J329" s="567"/>
      <c r="K329" s="567"/>
      <c r="L329" s="567"/>
      <c r="M329" s="567"/>
      <c r="N329" s="567"/>
      <c r="O329" s="567"/>
      <c r="P329" s="567"/>
      <c r="Q329" s="567"/>
      <c r="R329" s="567"/>
      <c r="S329" s="567"/>
      <c r="T329" s="567"/>
      <c r="U329" s="567"/>
      <c r="V329" s="567"/>
      <c r="W329" s="567"/>
      <c r="X329" s="567"/>
      <c r="Y329" s="567"/>
      <c r="Z329" s="567"/>
      <c r="AA329" s="567"/>
      <c r="AB329" s="567"/>
      <c r="AC329" s="567"/>
      <c r="AD329" s="567"/>
      <c r="AE329" s="567"/>
      <c r="AF329" s="567"/>
      <c r="AG329" s="567"/>
      <c r="AH329" s="567"/>
      <c r="AI329" s="567"/>
      <c r="AJ329" s="567"/>
      <c r="AK329" s="567"/>
      <c r="AS329" s="116" t="s">
        <v>900</v>
      </c>
      <c r="AT329" s="117">
        <v>1</v>
      </c>
      <c r="AU329" s="116" t="s">
        <v>575</v>
      </c>
      <c r="AV329" s="118">
        <v>280</v>
      </c>
      <c r="AX329" s="116" t="s">
        <v>900</v>
      </c>
      <c r="AY329" s="117">
        <v>1</v>
      </c>
      <c r="AZ329" s="116" t="s">
        <v>575</v>
      </c>
      <c r="BA329" s="118">
        <v>280</v>
      </c>
      <c r="BB329" s="118" t="s">
        <v>907</v>
      </c>
      <c r="BC329" s="118"/>
    </row>
    <row r="330" spans="1:55" ht="47.45" customHeight="1" thickBot="1" x14ac:dyDescent="0.25">
      <c r="A330" s="1016" t="s">
        <v>250</v>
      </c>
      <c r="B330" s="1016"/>
      <c r="C330" s="1016"/>
      <c r="D330" s="1016"/>
      <c r="E330" s="1016"/>
      <c r="F330" s="1016"/>
      <c r="G330" s="1016"/>
      <c r="H330" s="1016"/>
      <c r="I330" s="1016"/>
      <c r="J330" s="1016"/>
      <c r="K330" s="1016"/>
      <c r="L330" s="1016"/>
      <c r="M330" s="1016"/>
      <c r="N330" s="1016"/>
      <c r="O330" s="1016"/>
      <c r="P330" s="1016"/>
      <c r="Q330" s="1016"/>
      <c r="R330" s="1016"/>
      <c r="S330" s="1016"/>
      <c r="T330" s="1016"/>
      <c r="U330" s="1016"/>
      <c r="V330" s="1016"/>
      <c r="W330" s="1016"/>
      <c r="X330" s="1016"/>
      <c r="Y330" s="1016"/>
      <c r="Z330" s="1016"/>
      <c r="AA330" s="1016"/>
      <c r="AB330" s="1016"/>
      <c r="AC330" s="1016"/>
      <c r="AD330" s="1016"/>
      <c r="AE330" s="1016"/>
      <c r="AF330" s="1016"/>
      <c r="AG330" s="1016"/>
      <c r="AH330" s="1016"/>
      <c r="AI330" s="1016"/>
      <c r="AJ330" s="1016"/>
      <c r="AK330" s="1016"/>
      <c r="AS330" s="116" t="s">
        <v>901</v>
      </c>
      <c r="AT330" s="117">
        <v>1</v>
      </c>
      <c r="AU330" s="116" t="s">
        <v>576</v>
      </c>
      <c r="AV330" s="118">
        <v>400</v>
      </c>
      <c r="AX330" s="116" t="s">
        <v>901</v>
      </c>
      <c r="AY330" s="117">
        <v>1</v>
      </c>
      <c r="AZ330" s="116" t="s">
        <v>576</v>
      </c>
      <c r="BA330" s="118">
        <v>400</v>
      </c>
      <c r="BB330" s="118" t="s">
        <v>907</v>
      </c>
      <c r="BC330" s="118"/>
    </row>
    <row r="331" spans="1:55" ht="12.75" customHeight="1" x14ac:dyDescent="0.2">
      <c r="A331" s="645" t="s">
        <v>135</v>
      </c>
      <c r="B331" s="646"/>
      <c r="C331" s="646"/>
      <c r="D331" s="646"/>
      <c r="E331" s="646"/>
      <c r="F331" s="646"/>
      <c r="G331" s="646"/>
      <c r="H331" s="646"/>
      <c r="I331" s="646"/>
      <c r="J331" s="646"/>
      <c r="K331" s="646"/>
      <c r="L331" s="646"/>
      <c r="M331" s="646"/>
      <c r="N331" s="646"/>
      <c r="O331" s="646"/>
      <c r="P331" s="646"/>
      <c r="Q331" s="646"/>
      <c r="R331" s="646"/>
      <c r="S331" s="646"/>
      <c r="T331" s="646"/>
      <c r="U331" s="646"/>
      <c r="V331" s="646"/>
      <c r="W331" s="646"/>
      <c r="X331" s="646"/>
      <c r="Y331" s="646"/>
      <c r="Z331" s="646"/>
      <c r="AA331" s="646"/>
      <c r="AB331" s="646"/>
      <c r="AC331" s="646"/>
      <c r="AD331" s="646"/>
      <c r="AE331" s="646"/>
      <c r="AF331" s="299" t="s">
        <v>34</v>
      </c>
      <c r="AG331" s="299"/>
      <c r="AH331" s="299"/>
      <c r="AI331" s="299"/>
      <c r="AJ331" s="299"/>
      <c r="AK331" s="300"/>
      <c r="AS331" s="116" t="s">
        <v>902</v>
      </c>
      <c r="AT331" s="117">
        <v>2</v>
      </c>
      <c r="AU331" s="116" t="s">
        <v>577</v>
      </c>
      <c r="AV331" s="118">
        <v>360</v>
      </c>
      <c r="AX331" s="116" t="s">
        <v>902</v>
      </c>
      <c r="AY331" s="117">
        <v>2</v>
      </c>
      <c r="AZ331" s="116" t="s">
        <v>577</v>
      </c>
      <c r="BA331" s="118">
        <v>360</v>
      </c>
      <c r="BB331" s="118" t="s">
        <v>907</v>
      </c>
      <c r="BC331" s="116"/>
    </row>
    <row r="332" spans="1:55" ht="13.5" thickBot="1" x14ac:dyDescent="0.25">
      <c r="A332" s="647"/>
      <c r="B332" s="648"/>
      <c r="C332" s="648"/>
      <c r="D332" s="648"/>
      <c r="E332" s="648"/>
      <c r="F332" s="648"/>
      <c r="G332" s="648"/>
      <c r="H332" s="648"/>
      <c r="I332" s="648"/>
      <c r="J332" s="648"/>
      <c r="K332" s="648"/>
      <c r="L332" s="648"/>
      <c r="M332" s="648"/>
      <c r="N332" s="648"/>
      <c r="O332" s="648"/>
      <c r="P332" s="648"/>
      <c r="Q332" s="648"/>
      <c r="R332" s="648"/>
      <c r="S332" s="648"/>
      <c r="T332" s="648"/>
      <c r="U332" s="648"/>
      <c r="V332" s="648"/>
      <c r="W332" s="648"/>
      <c r="X332" s="648"/>
      <c r="Y332" s="648"/>
      <c r="Z332" s="648"/>
      <c r="AA332" s="648"/>
      <c r="AB332" s="648"/>
      <c r="AC332" s="648"/>
      <c r="AD332" s="648"/>
      <c r="AE332" s="648"/>
      <c r="AF332" s="301"/>
      <c r="AG332" s="301"/>
      <c r="AH332" s="301"/>
      <c r="AI332" s="301"/>
      <c r="AJ332" s="301"/>
      <c r="AK332" s="302"/>
      <c r="AS332" s="116" t="s">
        <v>903</v>
      </c>
      <c r="AT332" s="117">
        <v>2</v>
      </c>
      <c r="AU332" s="116" t="s">
        <v>578</v>
      </c>
      <c r="AV332" s="118">
        <v>500</v>
      </c>
      <c r="AX332" s="116" t="s">
        <v>903</v>
      </c>
      <c r="AY332" s="117">
        <v>2</v>
      </c>
      <c r="AZ332" s="116" t="s">
        <v>578</v>
      </c>
      <c r="BA332" s="118">
        <v>500</v>
      </c>
      <c r="BB332" s="118"/>
      <c r="BC332" s="118"/>
    </row>
    <row r="333" spans="1:55" ht="16.5" customHeight="1" x14ac:dyDescent="0.2">
      <c r="A333" s="793"/>
      <c r="B333" s="794"/>
      <c r="C333" s="794"/>
      <c r="D333" s="794"/>
      <c r="E333" s="794"/>
      <c r="F333" s="794"/>
      <c r="G333" s="794"/>
      <c r="H333" s="794"/>
      <c r="I333" s="794"/>
      <c r="J333" s="794"/>
      <c r="K333" s="794"/>
      <c r="L333" s="794"/>
      <c r="M333" s="794"/>
      <c r="N333" s="794"/>
      <c r="O333" s="794"/>
      <c r="P333" s="794"/>
      <c r="Q333" s="794"/>
      <c r="R333" s="794"/>
      <c r="S333" s="794"/>
      <c r="T333" s="794"/>
      <c r="U333" s="794"/>
      <c r="V333" s="794"/>
      <c r="W333" s="794"/>
      <c r="X333" s="794"/>
      <c r="Y333" s="794"/>
      <c r="Z333" s="794"/>
      <c r="AA333" s="794"/>
      <c r="AB333" s="794"/>
      <c r="AC333" s="794"/>
      <c r="AD333" s="794"/>
      <c r="AE333" s="794"/>
      <c r="AF333" s="665">
        <v>0</v>
      </c>
      <c r="AG333" s="665"/>
      <c r="AH333" s="665"/>
      <c r="AI333" s="665"/>
      <c r="AJ333" s="665"/>
      <c r="AK333" s="666"/>
      <c r="AX333" s="116"/>
      <c r="AY333" s="116"/>
      <c r="BB333" s="118"/>
      <c r="BC333" s="118"/>
    </row>
    <row r="334" spans="1:55" ht="14.25" customHeight="1" x14ac:dyDescent="0.2">
      <c r="A334" s="795"/>
      <c r="B334" s="796"/>
      <c r="C334" s="796"/>
      <c r="D334" s="796"/>
      <c r="E334" s="796"/>
      <c r="F334" s="796"/>
      <c r="G334" s="796"/>
      <c r="H334" s="796"/>
      <c r="I334" s="796"/>
      <c r="J334" s="796"/>
      <c r="K334" s="796"/>
      <c r="L334" s="796"/>
      <c r="M334" s="796"/>
      <c r="N334" s="796"/>
      <c r="O334" s="796"/>
      <c r="P334" s="796"/>
      <c r="Q334" s="796"/>
      <c r="R334" s="796"/>
      <c r="S334" s="796"/>
      <c r="T334" s="796"/>
      <c r="U334" s="796"/>
      <c r="V334" s="796"/>
      <c r="W334" s="796"/>
      <c r="X334" s="796"/>
      <c r="Y334" s="796"/>
      <c r="Z334" s="796"/>
      <c r="AA334" s="796"/>
      <c r="AB334" s="796"/>
      <c r="AC334" s="796"/>
      <c r="AD334" s="796"/>
      <c r="AE334" s="797"/>
      <c r="AF334" s="357"/>
      <c r="AG334" s="358"/>
      <c r="AH334" s="358"/>
      <c r="AI334" s="358"/>
      <c r="AJ334" s="358"/>
      <c r="AK334" s="359"/>
      <c r="AX334" s="116"/>
      <c r="AY334" s="116"/>
      <c r="BB334" s="118"/>
      <c r="BC334" s="118"/>
    </row>
    <row r="335" spans="1:55" x14ac:dyDescent="0.2">
      <c r="A335" s="774"/>
      <c r="B335" s="775"/>
      <c r="C335" s="775"/>
      <c r="D335" s="775"/>
      <c r="E335" s="775"/>
      <c r="F335" s="775"/>
      <c r="G335" s="775"/>
      <c r="H335" s="775"/>
      <c r="I335" s="775"/>
      <c r="J335" s="775"/>
      <c r="K335" s="775"/>
      <c r="L335" s="775"/>
      <c r="M335" s="775"/>
      <c r="N335" s="775"/>
      <c r="O335" s="775"/>
      <c r="P335" s="775"/>
      <c r="Q335" s="775"/>
      <c r="R335" s="775"/>
      <c r="S335" s="775"/>
      <c r="T335" s="775"/>
      <c r="U335" s="775"/>
      <c r="V335" s="775"/>
      <c r="W335" s="775"/>
      <c r="X335" s="775"/>
      <c r="Y335" s="775"/>
      <c r="Z335" s="775"/>
      <c r="AA335" s="775"/>
      <c r="AB335" s="775"/>
      <c r="AC335" s="775"/>
      <c r="AD335" s="775"/>
      <c r="AE335" s="775"/>
      <c r="AF335" s="362"/>
      <c r="AG335" s="362"/>
      <c r="AH335" s="362"/>
      <c r="AI335" s="362"/>
      <c r="AJ335" s="362"/>
      <c r="AK335" s="363"/>
      <c r="AX335" s="116"/>
      <c r="BA335" s="118"/>
      <c r="BB335" s="118"/>
      <c r="BC335" s="118"/>
    </row>
    <row r="336" spans="1:55" ht="15" customHeight="1" thickBot="1" x14ac:dyDescent="0.25">
      <c r="A336" s="620" t="s">
        <v>13</v>
      </c>
      <c r="B336" s="621"/>
      <c r="C336" s="621"/>
      <c r="D336" s="621"/>
      <c r="E336" s="621"/>
      <c r="F336" s="621"/>
      <c r="G336" s="621"/>
      <c r="H336" s="621"/>
      <c r="I336" s="621"/>
      <c r="J336" s="621"/>
      <c r="K336" s="621"/>
      <c r="L336" s="621"/>
      <c r="M336" s="621"/>
      <c r="N336" s="621"/>
      <c r="O336" s="621"/>
      <c r="P336" s="621"/>
      <c r="Q336" s="621"/>
      <c r="R336" s="621"/>
      <c r="S336" s="621"/>
      <c r="T336" s="621"/>
      <c r="U336" s="621"/>
      <c r="V336" s="621"/>
      <c r="W336" s="621"/>
      <c r="X336" s="621"/>
      <c r="Y336" s="621"/>
      <c r="Z336" s="621"/>
      <c r="AA336" s="621"/>
      <c r="AB336" s="621"/>
      <c r="AC336" s="621"/>
      <c r="AD336" s="621"/>
      <c r="AE336" s="622"/>
      <c r="AF336" s="785" t="str">
        <f>IF(SUM(AF333:AK335)&lt;30,"faltan horas",SUM(AF333:AK335))</f>
        <v>faltan horas</v>
      </c>
      <c r="AG336" s="785"/>
      <c r="AH336" s="785"/>
      <c r="AI336" s="785"/>
      <c r="AJ336" s="785"/>
      <c r="AK336" s="786"/>
      <c r="AX336" s="116"/>
      <c r="BA336" s="118"/>
      <c r="BB336" s="118"/>
      <c r="BC336" s="118"/>
    </row>
    <row r="337" spans="1:55" ht="15" customHeight="1" x14ac:dyDescent="0.2">
      <c r="A337" s="815"/>
      <c r="B337" s="816"/>
      <c r="C337" s="816"/>
      <c r="D337" s="816"/>
      <c r="E337" s="816"/>
      <c r="F337" s="816"/>
      <c r="G337" s="816"/>
      <c r="H337" s="816"/>
      <c r="I337" s="816"/>
      <c r="J337" s="816"/>
      <c r="K337" s="816"/>
      <c r="L337" s="816"/>
      <c r="M337" s="816"/>
      <c r="N337" s="816"/>
      <c r="O337" s="816"/>
      <c r="P337" s="816"/>
      <c r="Q337" s="816"/>
      <c r="R337" s="816"/>
      <c r="S337" s="816"/>
      <c r="T337" s="816"/>
      <c r="U337" s="816"/>
      <c r="V337" s="816"/>
      <c r="W337" s="816"/>
      <c r="X337" s="816"/>
      <c r="Y337" s="816"/>
      <c r="Z337" s="816"/>
      <c r="AA337" s="816"/>
      <c r="AB337" s="816"/>
      <c r="AC337" s="816"/>
      <c r="AD337" s="816"/>
      <c r="AE337" s="817"/>
      <c r="AF337" s="776"/>
      <c r="AG337" s="777"/>
      <c r="AH337" s="777"/>
      <c r="AI337" s="777"/>
      <c r="AJ337" s="777"/>
      <c r="AK337" s="778"/>
      <c r="AX337" s="116"/>
      <c r="BA337" s="118"/>
      <c r="BB337" s="118"/>
      <c r="BC337" s="118"/>
    </row>
    <row r="338" spans="1:55" ht="12.75" customHeight="1" thickBot="1" x14ac:dyDescent="0.25">
      <c r="A338" s="569" t="s">
        <v>923</v>
      </c>
      <c r="B338" s="569"/>
      <c r="C338" s="569"/>
      <c r="D338" s="569"/>
      <c r="E338" s="569"/>
      <c r="F338" s="569"/>
      <c r="G338" s="569"/>
      <c r="H338" s="569"/>
      <c r="I338" s="569"/>
      <c r="J338" s="569"/>
      <c r="K338" s="569"/>
      <c r="L338" s="569"/>
      <c r="M338" s="569"/>
      <c r="N338" s="569"/>
      <c r="O338" s="569"/>
      <c r="P338" s="569"/>
      <c r="Q338" s="569"/>
      <c r="R338" s="569"/>
      <c r="S338" s="569"/>
      <c r="T338" s="569"/>
      <c r="U338" s="569"/>
      <c r="V338" s="569"/>
      <c r="W338" s="569"/>
      <c r="X338" s="569"/>
      <c r="Y338" s="569"/>
      <c r="Z338" s="569"/>
      <c r="AA338" s="569"/>
      <c r="AB338" s="569"/>
      <c r="AC338" s="569"/>
      <c r="AD338" s="569"/>
      <c r="AE338" s="569"/>
      <c r="AF338" s="569"/>
      <c r="AG338" s="569"/>
      <c r="AH338" s="569"/>
      <c r="AI338" s="569"/>
      <c r="AJ338" s="569"/>
      <c r="AK338" s="569"/>
      <c r="AX338" s="116"/>
      <c r="BA338" s="118"/>
      <c r="BB338" s="118"/>
      <c r="BC338" s="118"/>
    </row>
    <row r="339" spans="1:55" x14ac:dyDescent="0.2">
      <c r="A339" s="645" t="s">
        <v>135</v>
      </c>
      <c r="B339" s="646"/>
      <c r="C339" s="646"/>
      <c r="D339" s="646"/>
      <c r="E339" s="646"/>
      <c r="F339" s="646"/>
      <c r="G339" s="646"/>
      <c r="H339" s="646"/>
      <c r="I339" s="646"/>
      <c r="J339" s="646"/>
      <c r="K339" s="646"/>
      <c r="L339" s="646"/>
      <c r="M339" s="646"/>
      <c r="N339" s="646"/>
      <c r="O339" s="646"/>
      <c r="P339" s="646"/>
      <c r="Q339" s="646"/>
      <c r="R339" s="646"/>
      <c r="S339" s="646"/>
      <c r="T339" s="646"/>
      <c r="U339" s="646"/>
      <c r="V339" s="646"/>
      <c r="W339" s="646"/>
      <c r="X339" s="646"/>
      <c r="Y339" s="646"/>
      <c r="Z339" s="646"/>
      <c r="AA339" s="646"/>
      <c r="AB339" s="646"/>
      <c r="AC339" s="646"/>
      <c r="AD339" s="646"/>
      <c r="AE339" s="646"/>
      <c r="AF339" s="299" t="s">
        <v>34</v>
      </c>
      <c r="AG339" s="299"/>
      <c r="AH339" s="299"/>
      <c r="AI339" s="299"/>
      <c r="AJ339" s="299"/>
      <c r="AK339" s="300"/>
      <c r="AX339" s="116"/>
      <c r="BA339" s="118"/>
      <c r="BB339" s="118"/>
      <c r="BC339" s="118"/>
    </row>
    <row r="340" spans="1:55" ht="18.600000000000001" customHeight="1" thickBot="1" x14ac:dyDescent="0.25">
      <c r="A340" s="647"/>
      <c r="B340" s="648"/>
      <c r="C340" s="648"/>
      <c r="D340" s="648"/>
      <c r="E340" s="648"/>
      <c r="F340" s="648"/>
      <c r="G340" s="648"/>
      <c r="H340" s="648"/>
      <c r="I340" s="648"/>
      <c r="J340" s="648"/>
      <c r="K340" s="648"/>
      <c r="L340" s="648"/>
      <c r="M340" s="648"/>
      <c r="N340" s="648"/>
      <c r="O340" s="648"/>
      <c r="P340" s="648"/>
      <c r="Q340" s="648"/>
      <c r="R340" s="648"/>
      <c r="S340" s="648"/>
      <c r="T340" s="648"/>
      <c r="U340" s="648"/>
      <c r="V340" s="648"/>
      <c r="W340" s="648"/>
      <c r="X340" s="648"/>
      <c r="Y340" s="648"/>
      <c r="Z340" s="648"/>
      <c r="AA340" s="648"/>
      <c r="AB340" s="648"/>
      <c r="AC340" s="648"/>
      <c r="AD340" s="648"/>
      <c r="AE340" s="648"/>
      <c r="AF340" s="301"/>
      <c r="AG340" s="301"/>
      <c r="AH340" s="301"/>
      <c r="AI340" s="301"/>
      <c r="AJ340" s="301"/>
      <c r="AK340" s="302"/>
      <c r="AX340" s="116"/>
      <c r="BA340" s="118"/>
      <c r="BB340" s="118"/>
      <c r="BC340" s="118"/>
    </row>
    <row r="341" spans="1:55" ht="13.5" customHeight="1" x14ac:dyDescent="0.2">
      <c r="A341" s="793"/>
      <c r="B341" s="794"/>
      <c r="C341" s="794"/>
      <c r="D341" s="794"/>
      <c r="E341" s="794"/>
      <c r="F341" s="794"/>
      <c r="G341" s="794"/>
      <c r="H341" s="794"/>
      <c r="I341" s="794"/>
      <c r="J341" s="794"/>
      <c r="K341" s="794"/>
      <c r="L341" s="794"/>
      <c r="M341" s="794"/>
      <c r="N341" s="794"/>
      <c r="O341" s="794"/>
      <c r="P341" s="794"/>
      <c r="Q341" s="794"/>
      <c r="R341" s="794"/>
      <c r="S341" s="794"/>
      <c r="T341" s="794"/>
      <c r="U341" s="794"/>
      <c r="V341" s="794"/>
      <c r="W341" s="794"/>
      <c r="X341" s="794"/>
      <c r="Y341" s="794"/>
      <c r="Z341" s="794"/>
      <c r="AA341" s="794"/>
      <c r="AB341" s="794"/>
      <c r="AC341" s="794"/>
      <c r="AD341" s="794"/>
      <c r="AE341" s="794"/>
      <c r="AF341" s="665">
        <v>0</v>
      </c>
      <c r="AG341" s="665"/>
      <c r="AH341" s="665"/>
      <c r="AI341" s="665"/>
      <c r="AJ341" s="665"/>
      <c r="AK341" s="666"/>
      <c r="AX341" s="116"/>
      <c r="BA341" s="118"/>
      <c r="BB341" s="118"/>
      <c r="BC341" s="118"/>
    </row>
    <row r="342" spans="1:55" ht="13.5" customHeight="1" x14ac:dyDescent="0.2">
      <c r="A342" s="795"/>
      <c r="B342" s="796"/>
      <c r="C342" s="796"/>
      <c r="D342" s="796"/>
      <c r="E342" s="796"/>
      <c r="F342" s="796"/>
      <c r="G342" s="796"/>
      <c r="H342" s="796"/>
      <c r="I342" s="796"/>
      <c r="J342" s="796"/>
      <c r="K342" s="796"/>
      <c r="L342" s="796"/>
      <c r="M342" s="796"/>
      <c r="N342" s="796"/>
      <c r="O342" s="796"/>
      <c r="P342" s="796"/>
      <c r="Q342" s="796"/>
      <c r="R342" s="796"/>
      <c r="S342" s="796"/>
      <c r="T342" s="796"/>
      <c r="U342" s="796"/>
      <c r="V342" s="796"/>
      <c r="W342" s="796"/>
      <c r="X342" s="796"/>
      <c r="Y342" s="796"/>
      <c r="Z342" s="796"/>
      <c r="AA342" s="796"/>
      <c r="AB342" s="796"/>
      <c r="AC342" s="796"/>
      <c r="AD342" s="796"/>
      <c r="AE342" s="797"/>
      <c r="AF342" s="357"/>
      <c r="AG342" s="358"/>
      <c r="AH342" s="358"/>
      <c r="AI342" s="358"/>
      <c r="AJ342" s="358"/>
      <c r="AK342" s="359"/>
      <c r="AX342" s="116"/>
      <c r="BA342" s="118"/>
      <c r="BB342" s="118"/>
      <c r="BC342" s="118"/>
    </row>
    <row r="343" spans="1:55" ht="13.5" customHeight="1" x14ac:dyDescent="0.2">
      <c r="A343" s="774"/>
      <c r="B343" s="775"/>
      <c r="C343" s="775"/>
      <c r="D343" s="775"/>
      <c r="E343" s="775"/>
      <c r="F343" s="775"/>
      <c r="G343" s="775"/>
      <c r="H343" s="775"/>
      <c r="I343" s="775"/>
      <c r="J343" s="775"/>
      <c r="K343" s="775"/>
      <c r="L343" s="775"/>
      <c r="M343" s="775"/>
      <c r="N343" s="775"/>
      <c r="O343" s="775"/>
      <c r="P343" s="775"/>
      <c r="Q343" s="775"/>
      <c r="R343" s="775"/>
      <c r="S343" s="775"/>
      <c r="T343" s="775"/>
      <c r="U343" s="775"/>
      <c r="V343" s="775"/>
      <c r="W343" s="775"/>
      <c r="X343" s="775"/>
      <c r="Y343" s="775"/>
      <c r="Z343" s="775"/>
      <c r="AA343" s="775"/>
      <c r="AB343" s="775"/>
      <c r="AC343" s="775"/>
      <c r="AD343" s="775"/>
      <c r="AE343" s="775"/>
      <c r="AF343" s="362"/>
      <c r="AG343" s="362"/>
      <c r="AH343" s="362"/>
      <c r="AI343" s="362"/>
      <c r="AJ343" s="362"/>
      <c r="AK343" s="363"/>
      <c r="AX343" s="116"/>
      <c r="BA343" s="118"/>
      <c r="BB343" s="118"/>
      <c r="BC343" s="118"/>
    </row>
    <row r="344" spans="1:55" ht="12.75" customHeight="1" thickBot="1" x14ac:dyDescent="0.25">
      <c r="A344" s="620" t="s">
        <v>13</v>
      </c>
      <c r="B344" s="621"/>
      <c r="C344" s="621"/>
      <c r="D344" s="621"/>
      <c r="E344" s="621"/>
      <c r="F344" s="621"/>
      <c r="G344" s="621"/>
      <c r="H344" s="621"/>
      <c r="I344" s="621"/>
      <c r="J344" s="621"/>
      <c r="K344" s="621"/>
      <c r="L344" s="621"/>
      <c r="M344" s="621"/>
      <c r="N344" s="621"/>
      <c r="O344" s="621"/>
      <c r="P344" s="621"/>
      <c r="Q344" s="621"/>
      <c r="R344" s="621"/>
      <c r="S344" s="621"/>
      <c r="T344" s="621"/>
      <c r="U344" s="621"/>
      <c r="V344" s="621"/>
      <c r="W344" s="621"/>
      <c r="X344" s="621"/>
      <c r="Y344" s="621"/>
      <c r="Z344" s="621"/>
      <c r="AA344" s="621"/>
      <c r="AB344" s="621"/>
      <c r="AC344" s="621"/>
      <c r="AD344" s="621"/>
      <c r="AE344" s="622"/>
      <c r="AF344" s="785" t="str">
        <f>IF(SUM(AF333:AK335)&lt;15,"faltan horas",SUM(AF333:AK335))</f>
        <v>faltan horas</v>
      </c>
      <c r="AG344" s="785"/>
      <c r="AH344" s="785"/>
      <c r="AI344" s="785"/>
      <c r="AJ344" s="785"/>
      <c r="AK344" s="786"/>
      <c r="AX344" s="116"/>
      <c r="BA344" s="118"/>
      <c r="BB344" s="118"/>
      <c r="BC344" s="118"/>
    </row>
    <row r="345" spans="1:55" ht="13.5" customHeight="1" x14ac:dyDescent="0.2">
      <c r="A345" s="592"/>
      <c r="B345" s="592"/>
      <c r="C345" s="592"/>
      <c r="D345" s="592"/>
      <c r="E345" s="592"/>
      <c r="F345" s="592"/>
      <c r="G345" s="592"/>
      <c r="H345" s="592"/>
      <c r="I345" s="592"/>
      <c r="J345" s="592"/>
      <c r="K345" s="592"/>
      <c r="L345" s="592"/>
      <c r="M345" s="592"/>
      <c r="N345" s="592"/>
      <c r="O345" s="592"/>
      <c r="P345" s="592"/>
      <c r="Q345" s="592"/>
      <c r="R345" s="592"/>
      <c r="S345" s="592"/>
      <c r="T345" s="592"/>
      <c r="U345" s="592"/>
      <c r="V345" s="592"/>
      <c r="W345" s="592"/>
      <c r="X345" s="592"/>
      <c r="Y345" s="592"/>
      <c r="Z345" s="592"/>
      <c r="AA345" s="592"/>
      <c r="AB345" s="592"/>
      <c r="AC345" s="592"/>
      <c r="AD345" s="592"/>
      <c r="AE345" s="592"/>
      <c r="AF345" s="779"/>
      <c r="AG345" s="779"/>
      <c r="AH345" s="779"/>
      <c r="AI345" s="779"/>
      <c r="AJ345" s="779"/>
      <c r="AK345" s="779"/>
      <c r="AX345" s="116"/>
      <c r="BA345" s="118"/>
      <c r="BB345" s="118"/>
      <c r="BC345" s="118"/>
    </row>
    <row r="346" spans="1:55" ht="14.25" customHeight="1" x14ac:dyDescent="0.2">
      <c r="A346" s="798" t="s">
        <v>955</v>
      </c>
      <c r="B346" s="798"/>
      <c r="C346" s="798"/>
      <c r="D346" s="798"/>
      <c r="E346" s="798"/>
      <c r="F346" s="798"/>
      <c r="G346" s="798"/>
      <c r="H346" s="798"/>
      <c r="I346" s="798"/>
      <c r="J346" s="798"/>
      <c r="K346" s="798"/>
      <c r="L346" s="798"/>
      <c r="M346" s="798"/>
      <c r="N346" s="798"/>
      <c r="O346" s="798"/>
      <c r="P346" s="798"/>
      <c r="Q346" s="798"/>
      <c r="R346" s="798"/>
      <c r="S346" s="798"/>
      <c r="T346" s="798"/>
      <c r="U346" s="798"/>
      <c r="V346" s="798"/>
      <c r="W346" s="798"/>
      <c r="X346" s="798"/>
      <c r="Y346" s="798"/>
      <c r="Z346" s="798"/>
      <c r="AA346" s="798"/>
      <c r="AB346" s="798"/>
      <c r="AC346" s="798"/>
      <c r="AD346" s="798"/>
      <c r="AE346" s="798"/>
      <c r="AF346" s="798"/>
      <c r="AG346" s="798"/>
      <c r="AH346" s="798"/>
      <c r="AI346" s="798"/>
      <c r="AJ346" s="798"/>
      <c r="AK346" s="798"/>
      <c r="AX346" s="116"/>
      <c r="BA346" s="118"/>
      <c r="BB346" s="118"/>
      <c r="BC346" s="118"/>
    </row>
    <row r="347" spans="1:55" ht="30" customHeight="1" thickBot="1" x14ac:dyDescent="0.25">
      <c r="A347" s="1016" t="s">
        <v>956</v>
      </c>
      <c r="B347" s="1016"/>
      <c r="C347" s="1016"/>
      <c r="D347" s="1016"/>
      <c r="E347" s="1016"/>
      <c r="F347" s="1016"/>
      <c r="G347" s="1016"/>
      <c r="H347" s="1016"/>
      <c r="I347" s="1016"/>
      <c r="J347" s="1016"/>
      <c r="K347" s="1016"/>
      <c r="L347" s="1016"/>
      <c r="M347" s="1016"/>
      <c r="N347" s="1016"/>
      <c r="O347" s="1016"/>
      <c r="P347" s="1016"/>
      <c r="Q347" s="1016"/>
      <c r="R347" s="1016"/>
      <c r="S347" s="1016"/>
      <c r="T347" s="1016"/>
      <c r="U347" s="1016"/>
      <c r="V347" s="1016"/>
      <c r="W347" s="1016"/>
      <c r="X347" s="1016"/>
      <c r="Y347" s="1016"/>
      <c r="Z347" s="1016"/>
      <c r="AA347" s="1016"/>
      <c r="AB347" s="1016"/>
      <c r="AC347" s="1016"/>
      <c r="AD347" s="1016"/>
      <c r="AE347" s="1016"/>
      <c r="AF347" s="1016"/>
      <c r="AG347" s="1016"/>
      <c r="AH347" s="1016"/>
      <c r="AI347" s="1016"/>
      <c r="AJ347" s="1016"/>
      <c r="AK347" s="1016"/>
      <c r="AX347" s="116"/>
      <c r="BA347" s="118"/>
      <c r="BB347" s="118"/>
      <c r="BC347" s="118"/>
    </row>
    <row r="348" spans="1:55" ht="14.25" customHeight="1" x14ac:dyDescent="0.2">
      <c r="A348" s="317" t="s">
        <v>135</v>
      </c>
      <c r="B348" s="318"/>
      <c r="C348" s="318"/>
      <c r="D348" s="318"/>
      <c r="E348" s="318"/>
      <c r="F348" s="318"/>
      <c r="G348" s="318"/>
      <c r="H348" s="318"/>
      <c r="I348" s="318"/>
      <c r="J348" s="318"/>
      <c r="K348" s="318"/>
      <c r="L348" s="318"/>
      <c r="M348" s="318"/>
      <c r="N348" s="318"/>
      <c r="O348" s="318"/>
      <c r="P348" s="318"/>
      <c r="Q348" s="318"/>
      <c r="R348" s="318"/>
      <c r="S348" s="318"/>
      <c r="T348" s="318"/>
      <c r="U348" s="318"/>
      <c r="V348" s="318"/>
      <c r="W348" s="318"/>
      <c r="X348" s="318"/>
      <c r="Y348" s="318"/>
      <c r="Z348" s="318"/>
      <c r="AA348" s="318"/>
      <c r="AB348" s="318"/>
      <c r="AC348" s="318"/>
      <c r="AD348" s="318"/>
      <c r="AE348" s="319"/>
      <c r="AF348" s="320" t="s">
        <v>34</v>
      </c>
      <c r="AG348" s="321"/>
      <c r="AH348" s="321"/>
      <c r="AI348" s="321"/>
      <c r="AJ348" s="321"/>
      <c r="AK348" s="322"/>
      <c r="AX348" s="116"/>
      <c r="BA348" s="118"/>
      <c r="BB348" s="118"/>
      <c r="BC348" s="118"/>
    </row>
    <row r="349" spans="1:55" ht="13.5" thickBot="1" x14ac:dyDescent="0.25">
      <c r="A349" s="570"/>
      <c r="B349" s="571"/>
      <c r="C349" s="571"/>
      <c r="D349" s="571"/>
      <c r="E349" s="571"/>
      <c r="F349" s="571"/>
      <c r="G349" s="571"/>
      <c r="H349" s="571"/>
      <c r="I349" s="571"/>
      <c r="J349" s="571"/>
      <c r="K349" s="571"/>
      <c r="L349" s="571"/>
      <c r="M349" s="571"/>
      <c r="N349" s="571"/>
      <c r="O349" s="571"/>
      <c r="P349" s="571"/>
      <c r="Q349" s="571"/>
      <c r="R349" s="571"/>
      <c r="S349" s="571"/>
      <c r="T349" s="571"/>
      <c r="U349" s="571"/>
      <c r="V349" s="571"/>
      <c r="W349" s="571"/>
      <c r="X349" s="571"/>
      <c r="Y349" s="571"/>
      <c r="Z349" s="571"/>
      <c r="AA349" s="571"/>
      <c r="AB349" s="571"/>
      <c r="AC349" s="571"/>
      <c r="AD349" s="571"/>
      <c r="AE349" s="572"/>
      <c r="AF349" s="573"/>
      <c r="AG349" s="574"/>
      <c r="AH349" s="574"/>
      <c r="AI349" s="574"/>
      <c r="AJ349" s="574"/>
      <c r="AK349" s="575"/>
      <c r="AX349" s="116"/>
      <c r="BA349" s="118"/>
      <c r="BB349" s="118"/>
      <c r="BC349" s="118"/>
    </row>
    <row r="350" spans="1:55" x14ac:dyDescent="0.2">
      <c r="A350" s="783" t="s">
        <v>954</v>
      </c>
      <c r="B350" s="784"/>
      <c r="C350" s="784"/>
      <c r="D350" s="784"/>
      <c r="E350" s="784"/>
      <c r="F350" s="784"/>
      <c r="G350" s="784"/>
      <c r="H350" s="784"/>
      <c r="I350" s="784"/>
      <c r="J350" s="784"/>
      <c r="K350" s="784"/>
      <c r="L350" s="784"/>
      <c r="M350" s="784"/>
      <c r="N350" s="784"/>
      <c r="O350" s="784"/>
      <c r="P350" s="784"/>
      <c r="Q350" s="784"/>
      <c r="R350" s="784"/>
      <c r="S350" s="784"/>
      <c r="T350" s="784"/>
      <c r="U350" s="784"/>
      <c r="V350" s="784"/>
      <c r="W350" s="784"/>
      <c r="X350" s="784"/>
      <c r="Y350" s="784"/>
      <c r="Z350" s="784"/>
      <c r="AA350" s="784"/>
      <c r="AB350" s="784"/>
      <c r="AC350" s="784"/>
      <c r="AD350" s="784"/>
      <c r="AE350" s="784"/>
      <c r="AF350" s="746">
        <v>100</v>
      </c>
      <c r="AG350" s="746"/>
      <c r="AH350" s="746"/>
      <c r="AI350" s="746"/>
      <c r="AJ350" s="746"/>
      <c r="AK350" s="747"/>
      <c r="AX350" s="116"/>
      <c r="BA350" s="118"/>
      <c r="BB350" s="118"/>
      <c r="BC350" s="118"/>
    </row>
    <row r="351" spans="1:55" ht="13.5" thickBot="1" x14ac:dyDescent="0.25">
      <c r="A351" s="620" t="s">
        <v>13</v>
      </c>
      <c r="B351" s="621"/>
      <c r="C351" s="621"/>
      <c r="D351" s="621"/>
      <c r="E351" s="621"/>
      <c r="F351" s="621"/>
      <c r="G351" s="621"/>
      <c r="H351" s="621"/>
      <c r="I351" s="621"/>
      <c r="J351" s="621"/>
      <c r="K351" s="621"/>
      <c r="L351" s="621"/>
      <c r="M351" s="621"/>
      <c r="N351" s="621"/>
      <c r="O351" s="621"/>
      <c r="P351" s="621"/>
      <c r="Q351" s="621"/>
      <c r="R351" s="621"/>
      <c r="S351" s="621"/>
      <c r="T351" s="621"/>
      <c r="U351" s="621"/>
      <c r="V351" s="621"/>
      <c r="W351" s="621"/>
      <c r="X351" s="621"/>
      <c r="Y351" s="621"/>
      <c r="Z351" s="621"/>
      <c r="AA351" s="621"/>
      <c r="AB351" s="621"/>
      <c r="AC351" s="621"/>
      <c r="AD351" s="621"/>
      <c r="AE351" s="622"/>
      <c r="AF351" s="744">
        <f>SUM(AF350)</f>
        <v>100</v>
      </c>
      <c r="AG351" s="744"/>
      <c r="AH351" s="744"/>
      <c r="AI351" s="744"/>
      <c r="AJ351" s="744"/>
      <c r="AK351" s="745"/>
      <c r="AX351" s="116"/>
      <c r="BA351" s="118"/>
      <c r="BB351" s="118"/>
      <c r="BC351" s="118"/>
    </row>
    <row r="352" spans="1:55" x14ac:dyDescent="0.2">
      <c r="A352" s="122"/>
      <c r="B352" s="147"/>
      <c r="C352" s="147"/>
      <c r="D352" s="147"/>
      <c r="E352" s="147"/>
      <c r="F352" s="147"/>
      <c r="G352" s="147"/>
      <c r="H352" s="147"/>
      <c r="I352" s="147"/>
      <c r="J352" s="147"/>
      <c r="K352" s="147"/>
      <c r="L352" s="147"/>
      <c r="M352" s="147"/>
      <c r="N352" s="147"/>
      <c r="O352" s="147"/>
      <c r="P352" s="147"/>
      <c r="Q352" s="147"/>
      <c r="R352" s="147"/>
      <c r="S352" s="147"/>
      <c r="T352" s="147"/>
      <c r="U352" s="147"/>
      <c r="V352" s="147"/>
      <c r="W352" s="147"/>
      <c r="X352" s="147"/>
      <c r="Y352" s="147"/>
      <c r="Z352" s="147"/>
      <c r="AA352" s="147"/>
      <c r="AB352" s="147"/>
      <c r="AC352" s="147"/>
      <c r="AD352" s="147"/>
      <c r="AE352" s="147"/>
      <c r="AF352" s="147"/>
      <c r="AG352" s="147"/>
      <c r="AH352" s="147"/>
      <c r="AI352" s="147"/>
      <c r="AJ352" s="147"/>
      <c r="AK352" s="147"/>
      <c r="AX352" s="116"/>
      <c r="BA352" s="118"/>
      <c r="BB352" s="118"/>
      <c r="BC352" s="118"/>
    </row>
    <row r="353" spans="1:55" ht="18" customHeight="1" thickBot="1" x14ac:dyDescent="0.25">
      <c r="A353" s="122" t="s">
        <v>225</v>
      </c>
      <c r="B353" s="147"/>
      <c r="C353" s="147"/>
      <c r="D353" s="147"/>
      <c r="E353" s="147"/>
      <c r="F353" s="147"/>
      <c r="G353" s="147"/>
      <c r="H353" s="147"/>
      <c r="I353" s="147"/>
      <c r="J353" s="147"/>
      <c r="K353" s="147"/>
      <c r="L353" s="147"/>
      <c r="M353" s="147"/>
      <c r="N353" s="147"/>
      <c r="O353" s="147"/>
      <c r="P353" s="147"/>
      <c r="Q353" s="147"/>
      <c r="R353" s="147"/>
      <c r="S353" s="147"/>
      <c r="T353" s="147"/>
      <c r="U353" s="147"/>
      <c r="V353" s="147"/>
      <c r="W353" s="147"/>
      <c r="X353" s="147"/>
      <c r="Y353" s="147"/>
      <c r="Z353" s="147"/>
      <c r="AA353" s="147"/>
      <c r="AB353" s="147"/>
      <c r="AC353" s="147"/>
      <c r="AD353" s="147"/>
      <c r="AE353" s="147"/>
      <c r="AF353" s="147"/>
      <c r="AG353" s="147"/>
      <c r="AH353" s="147"/>
      <c r="AI353" s="147"/>
      <c r="AJ353" s="147"/>
      <c r="AK353" s="147"/>
      <c r="AX353" s="116"/>
      <c r="BA353" s="118"/>
      <c r="BB353" s="118"/>
      <c r="BC353" s="118"/>
    </row>
    <row r="354" spans="1:55" ht="26.25" customHeight="1" thickBot="1" x14ac:dyDescent="0.25">
      <c r="A354" s="790" t="s">
        <v>226</v>
      </c>
      <c r="B354" s="791"/>
      <c r="C354" s="791"/>
      <c r="D354" s="791"/>
      <c r="E354" s="791"/>
      <c r="F354" s="791"/>
      <c r="G354" s="791"/>
      <c r="H354" s="791"/>
      <c r="I354" s="791"/>
      <c r="J354" s="791"/>
      <c r="K354" s="791"/>
      <c r="L354" s="791"/>
      <c r="M354" s="791"/>
      <c r="N354" s="791"/>
      <c r="O354" s="791"/>
      <c r="P354" s="791"/>
      <c r="Q354" s="791"/>
      <c r="R354" s="791"/>
      <c r="S354" s="791"/>
      <c r="T354" s="791"/>
      <c r="U354" s="791"/>
      <c r="V354" s="791"/>
      <c r="W354" s="791"/>
      <c r="X354" s="791"/>
      <c r="Y354" s="791"/>
      <c r="Z354" s="791"/>
      <c r="AA354" s="791"/>
      <c r="AB354" s="791"/>
      <c r="AC354" s="791"/>
      <c r="AD354" s="791"/>
      <c r="AE354" s="792"/>
      <c r="AF354" s="597" t="s">
        <v>34</v>
      </c>
      <c r="AG354" s="598"/>
      <c r="AH354" s="598"/>
      <c r="AI354" s="598"/>
      <c r="AJ354" s="598"/>
      <c r="AK354" s="616"/>
      <c r="AX354" s="116"/>
      <c r="BA354" s="118"/>
      <c r="BB354" s="118"/>
      <c r="BC354" s="118"/>
    </row>
    <row r="355" spans="1:55" x14ac:dyDescent="0.2">
      <c r="A355" s="706" t="str">
        <f>A283</f>
        <v>a) Tecnologías de la información y comunicación (mín. 30 horas)</v>
      </c>
      <c r="B355" s="787"/>
      <c r="C355" s="787"/>
      <c r="D355" s="787"/>
      <c r="E355" s="787"/>
      <c r="F355" s="787"/>
      <c r="G355" s="787"/>
      <c r="H355" s="787"/>
      <c r="I355" s="787"/>
      <c r="J355" s="787"/>
      <c r="K355" s="787"/>
      <c r="L355" s="787"/>
      <c r="M355" s="787"/>
      <c r="N355" s="787"/>
      <c r="O355" s="787"/>
      <c r="P355" s="787"/>
      <c r="Q355" s="787"/>
      <c r="R355" s="787"/>
      <c r="S355" s="787"/>
      <c r="T355" s="787"/>
      <c r="U355" s="787"/>
      <c r="V355" s="787"/>
      <c r="W355" s="787"/>
      <c r="X355" s="787"/>
      <c r="Y355" s="787"/>
      <c r="Z355" s="787"/>
      <c r="AA355" s="787"/>
      <c r="AB355" s="787"/>
      <c r="AC355" s="787"/>
      <c r="AD355" s="787"/>
      <c r="AE355" s="787"/>
      <c r="AF355" s="788" t="str">
        <f>AF293</f>
        <v>faltan horas</v>
      </c>
      <c r="AG355" s="788"/>
      <c r="AH355" s="788"/>
      <c r="AI355" s="788"/>
      <c r="AJ355" s="788"/>
      <c r="AK355" s="789"/>
      <c r="AX355" s="116"/>
      <c r="BA355" s="118"/>
      <c r="BB355" s="118"/>
      <c r="BC355" s="118"/>
    </row>
    <row r="356" spans="1:55" x14ac:dyDescent="0.2">
      <c r="A356" s="353" t="str">
        <f>+A296</f>
        <v>b) Conservación, protección y mejora de la calidad del medio ambiente (mín. 4 horas)</v>
      </c>
      <c r="B356" s="711"/>
      <c r="C356" s="711"/>
      <c r="D356" s="711"/>
      <c r="E356" s="711"/>
      <c r="F356" s="711"/>
      <c r="G356" s="711"/>
      <c r="H356" s="711"/>
      <c r="I356" s="711"/>
      <c r="J356" s="711"/>
      <c r="K356" s="711"/>
      <c r="L356" s="711"/>
      <c r="M356" s="711"/>
      <c r="N356" s="711"/>
      <c r="O356" s="711"/>
      <c r="P356" s="711"/>
      <c r="Q356" s="711"/>
      <c r="R356" s="711"/>
      <c r="S356" s="711"/>
      <c r="T356" s="711"/>
      <c r="U356" s="711"/>
      <c r="V356" s="711"/>
      <c r="W356" s="711"/>
      <c r="X356" s="711"/>
      <c r="Y356" s="711"/>
      <c r="Z356" s="711"/>
      <c r="AA356" s="711"/>
      <c r="AB356" s="711"/>
      <c r="AC356" s="711"/>
      <c r="AD356" s="711"/>
      <c r="AE356" s="712"/>
      <c r="AF356" s="780" t="str">
        <f>+AF303</f>
        <v>faltan horas</v>
      </c>
      <c r="AG356" s="781"/>
      <c r="AH356" s="781"/>
      <c r="AI356" s="781"/>
      <c r="AJ356" s="781"/>
      <c r="AK356" s="782"/>
      <c r="AX356" s="116"/>
      <c r="BA356" s="118"/>
      <c r="BB356" s="118"/>
      <c r="BC356" s="118"/>
    </row>
    <row r="357" spans="1:55" ht="25.5" customHeight="1" x14ac:dyDescent="0.2">
      <c r="A357" s="353" t="str">
        <f>+A305</f>
        <v>c) Promoción de la igualdad entre hombres y mujeres y no discriminación por razón de sexo, raza u origen étnico, religión o convicciones, discapacidad, edad u orientación sexual (mín. 4 horas)</v>
      </c>
      <c r="B357" s="711"/>
      <c r="C357" s="711"/>
      <c r="D357" s="711"/>
      <c r="E357" s="711"/>
      <c r="F357" s="711"/>
      <c r="G357" s="711"/>
      <c r="H357" s="711"/>
      <c r="I357" s="711"/>
      <c r="J357" s="711"/>
      <c r="K357" s="711"/>
      <c r="L357" s="711"/>
      <c r="M357" s="711"/>
      <c r="N357" s="711"/>
      <c r="O357" s="711"/>
      <c r="P357" s="711"/>
      <c r="Q357" s="711"/>
      <c r="R357" s="711"/>
      <c r="S357" s="711"/>
      <c r="T357" s="711"/>
      <c r="U357" s="711"/>
      <c r="V357" s="711"/>
      <c r="W357" s="711"/>
      <c r="X357" s="711"/>
      <c r="Y357" s="711"/>
      <c r="Z357" s="711"/>
      <c r="AA357" s="711"/>
      <c r="AB357" s="711"/>
      <c r="AC357" s="711"/>
      <c r="AD357" s="711"/>
      <c r="AE357" s="712"/>
      <c r="AF357" s="780" t="str">
        <f>+AF313</f>
        <v>faltan horas</v>
      </c>
      <c r="AG357" s="781"/>
      <c r="AH357" s="781"/>
      <c r="AI357" s="781"/>
      <c r="AJ357" s="781"/>
      <c r="AK357" s="782"/>
      <c r="AX357" s="116"/>
      <c r="BA357" s="118"/>
      <c r="BB357" s="118"/>
      <c r="BC357" s="118"/>
    </row>
    <row r="358" spans="1:55" ht="24" customHeight="1" x14ac:dyDescent="0.2">
      <c r="A358" s="360" t="str">
        <f>+A315</f>
        <v>d) Internacionalización de la empresa, el emprendimiento, la innovación y el desarrollo tecnológico de los procesos productivos (mín. 4 horas)</v>
      </c>
      <c r="B358" s="750"/>
      <c r="C358" s="750"/>
      <c r="D358" s="750"/>
      <c r="E358" s="750"/>
      <c r="F358" s="750"/>
      <c r="G358" s="750"/>
      <c r="H358" s="750"/>
      <c r="I358" s="750"/>
      <c r="J358" s="750"/>
      <c r="K358" s="750"/>
      <c r="L358" s="750"/>
      <c r="M358" s="750"/>
      <c r="N358" s="750"/>
      <c r="O358" s="750"/>
      <c r="P358" s="750"/>
      <c r="Q358" s="750"/>
      <c r="R358" s="750"/>
      <c r="S358" s="750"/>
      <c r="T358" s="750"/>
      <c r="U358" s="750"/>
      <c r="V358" s="750"/>
      <c r="W358" s="750"/>
      <c r="X358" s="750"/>
      <c r="Y358" s="750"/>
      <c r="Z358" s="750"/>
      <c r="AA358" s="750"/>
      <c r="AB358" s="750"/>
      <c r="AC358" s="750"/>
      <c r="AD358" s="750"/>
      <c r="AE358" s="750"/>
      <c r="AF358" s="746" t="str">
        <f>+AF325</f>
        <v>faltan horas</v>
      </c>
      <c r="AG358" s="746"/>
      <c r="AH358" s="746"/>
      <c r="AI358" s="746"/>
      <c r="AJ358" s="746"/>
      <c r="AK358" s="747"/>
      <c r="AX358" s="116"/>
      <c r="BA358" s="118"/>
      <c r="BB358" s="118"/>
      <c r="BC358" s="118"/>
    </row>
    <row r="359" spans="1:55" ht="24" customHeight="1" x14ac:dyDescent="0.2">
      <c r="A359" s="360" t="str">
        <f>+A329</f>
        <v xml:space="preserve">e) Prevención de riesgos laborales correspondiente a la ocupación a desempeñar, teniéndose en cuenta, en su caso, los contenidos recogidos en el correspondiente certificado de profesionalidad (mín. 30 horas) </v>
      </c>
      <c r="B359" s="750"/>
      <c r="C359" s="750"/>
      <c r="D359" s="750"/>
      <c r="E359" s="750"/>
      <c r="F359" s="750"/>
      <c r="G359" s="750"/>
      <c r="H359" s="750"/>
      <c r="I359" s="750"/>
      <c r="J359" s="750"/>
      <c r="K359" s="750"/>
      <c r="L359" s="750"/>
      <c r="M359" s="750"/>
      <c r="N359" s="750"/>
      <c r="O359" s="750"/>
      <c r="P359" s="750"/>
      <c r="Q359" s="750"/>
      <c r="R359" s="750"/>
      <c r="S359" s="750"/>
      <c r="T359" s="750"/>
      <c r="U359" s="750"/>
      <c r="V359" s="750"/>
      <c r="W359" s="750"/>
      <c r="X359" s="750"/>
      <c r="Y359" s="750"/>
      <c r="Z359" s="750"/>
      <c r="AA359" s="750"/>
      <c r="AB359" s="750"/>
      <c r="AC359" s="750"/>
      <c r="AD359" s="750"/>
      <c r="AE359" s="750"/>
      <c r="AF359" s="746" t="str">
        <f>+AF336</f>
        <v>faltan horas</v>
      </c>
      <c r="AG359" s="746"/>
      <c r="AH359" s="746"/>
      <c r="AI359" s="746"/>
      <c r="AJ359" s="746"/>
      <c r="AK359" s="747"/>
      <c r="AX359" s="116"/>
      <c r="BA359" s="118"/>
      <c r="BB359" s="118"/>
      <c r="BC359" s="118"/>
    </row>
    <row r="360" spans="1:55" ht="14.25" customHeight="1" x14ac:dyDescent="0.2">
      <c r="A360" s="360" t="str">
        <f>+A338</f>
        <v xml:space="preserve">f) Inserción laboral y técnicas de búsqueda de empleo (mín. 15 horas) </v>
      </c>
      <c r="B360" s="750"/>
      <c r="C360" s="750"/>
      <c r="D360" s="750"/>
      <c r="E360" s="750"/>
      <c r="F360" s="750"/>
      <c r="G360" s="750"/>
      <c r="H360" s="750"/>
      <c r="I360" s="750"/>
      <c r="J360" s="750"/>
      <c r="K360" s="750"/>
      <c r="L360" s="750"/>
      <c r="M360" s="750"/>
      <c r="N360" s="750"/>
      <c r="O360" s="750"/>
      <c r="P360" s="750"/>
      <c r="Q360" s="750"/>
      <c r="R360" s="750"/>
      <c r="S360" s="750"/>
      <c r="T360" s="750"/>
      <c r="U360" s="750"/>
      <c r="V360" s="750"/>
      <c r="W360" s="750"/>
      <c r="X360" s="750"/>
      <c r="Y360" s="750"/>
      <c r="Z360" s="750"/>
      <c r="AA360" s="750"/>
      <c r="AB360" s="750"/>
      <c r="AC360" s="750"/>
      <c r="AD360" s="750"/>
      <c r="AE360" s="750"/>
      <c r="AF360" s="746" t="str">
        <f>+AF344</f>
        <v>faltan horas</v>
      </c>
      <c r="AG360" s="746"/>
      <c r="AH360" s="746"/>
      <c r="AI360" s="746"/>
      <c r="AJ360" s="746"/>
      <c r="AK360" s="747"/>
      <c r="AX360" s="116"/>
      <c r="BA360" s="118"/>
      <c r="BB360" s="118"/>
      <c r="BC360" s="118"/>
    </row>
    <row r="361" spans="1:55" x14ac:dyDescent="0.2">
      <c r="A361" s="360" t="str">
        <f>+A346</f>
        <v xml:space="preserve">g) Proyecto FOLM (100 horas, a reservar obligatoriamente por la Escuela Taller, en la primera fase) </v>
      </c>
      <c r="B361" s="750"/>
      <c r="C361" s="750"/>
      <c r="D361" s="750"/>
      <c r="E361" s="750"/>
      <c r="F361" s="750"/>
      <c r="G361" s="750"/>
      <c r="H361" s="750"/>
      <c r="I361" s="750"/>
      <c r="J361" s="750"/>
      <c r="K361" s="750"/>
      <c r="L361" s="750"/>
      <c r="M361" s="750"/>
      <c r="N361" s="750"/>
      <c r="O361" s="750"/>
      <c r="P361" s="750"/>
      <c r="Q361" s="750"/>
      <c r="R361" s="750"/>
      <c r="S361" s="750"/>
      <c r="T361" s="750"/>
      <c r="U361" s="750"/>
      <c r="V361" s="750"/>
      <c r="W361" s="750"/>
      <c r="X361" s="750"/>
      <c r="Y361" s="750"/>
      <c r="Z361" s="750"/>
      <c r="AA361" s="750"/>
      <c r="AB361" s="750"/>
      <c r="AC361" s="750"/>
      <c r="AD361" s="750"/>
      <c r="AE361" s="750"/>
      <c r="AF361" s="746">
        <f>+AF350</f>
        <v>100</v>
      </c>
      <c r="AG361" s="746"/>
      <c r="AH361" s="746"/>
      <c r="AI361" s="746"/>
      <c r="AJ361" s="746"/>
      <c r="AK361" s="747"/>
      <c r="AX361" s="116"/>
      <c r="BA361" s="118"/>
      <c r="BB361" s="118"/>
      <c r="BC361" s="118"/>
    </row>
    <row r="362" spans="1:55" ht="17.25" customHeight="1" thickBot="1" x14ac:dyDescent="0.25">
      <c r="A362" s="620" t="s">
        <v>13</v>
      </c>
      <c r="B362" s="621"/>
      <c r="C362" s="621"/>
      <c r="D362" s="621"/>
      <c r="E362" s="621"/>
      <c r="F362" s="621"/>
      <c r="G362" s="621"/>
      <c r="H362" s="621"/>
      <c r="I362" s="621"/>
      <c r="J362" s="621"/>
      <c r="K362" s="621"/>
      <c r="L362" s="621"/>
      <c r="M362" s="621"/>
      <c r="N362" s="621"/>
      <c r="O362" s="621"/>
      <c r="P362" s="621"/>
      <c r="Q362" s="621"/>
      <c r="R362" s="621"/>
      <c r="S362" s="621"/>
      <c r="T362" s="621"/>
      <c r="U362" s="621"/>
      <c r="V362" s="621"/>
      <c r="W362" s="621"/>
      <c r="X362" s="621"/>
      <c r="Y362" s="621"/>
      <c r="Z362" s="621"/>
      <c r="AA362" s="621"/>
      <c r="AB362" s="621"/>
      <c r="AC362" s="621"/>
      <c r="AD362" s="621"/>
      <c r="AE362" s="622"/>
      <c r="AF362" s="744">
        <f>SUM(AF355:AK361)</f>
        <v>100</v>
      </c>
      <c r="AG362" s="744"/>
      <c r="AH362" s="744"/>
      <c r="AI362" s="744"/>
      <c r="AJ362" s="744"/>
      <c r="AK362" s="745"/>
      <c r="AX362" s="116"/>
      <c r="BA362" s="118"/>
      <c r="BB362" s="118"/>
      <c r="BC362" s="118"/>
    </row>
    <row r="363" spans="1:55" ht="21.6" customHeight="1" x14ac:dyDescent="0.2">
      <c r="A363" s="62"/>
      <c r="B363" s="62"/>
      <c r="C363" s="62"/>
      <c r="D363" s="62"/>
      <c r="E363" s="62"/>
      <c r="F363" s="62"/>
      <c r="G363" s="62"/>
      <c r="H363" s="62"/>
      <c r="I363" s="62"/>
      <c r="J363" s="62"/>
      <c r="K363" s="62"/>
      <c r="L363" s="62"/>
      <c r="M363" s="62"/>
      <c r="N363" s="62"/>
      <c r="O363" s="62"/>
      <c r="P363" s="62"/>
      <c r="Q363" s="62"/>
      <c r="R363" s="62"/>
      <c r="S363" s="62"/>
      <c r="T363" s="62"/>
      <c r="U363" s="62"/>
      <c r="V363" s="62"/>
      <c r="W363" s="62"/>
      <c r="X363" s="62"/>
      <c r="Y363" s="62"/>
      <c r="Z363" s="62"/>
      <c r="AA363" s="62"/>
      <c r="AB363" s="62"/>
      <c r="AC363" s="62"/>
      <c r="AD363" s="62"/>
      <c r="AE363" s="62"/>
      <c r="AF363" s="63"/>
      <c r="AG363" s="63"/>
      <c r="AH363" s="63"/>
      <c r="AI363" s="63"/>
      <c r="AJ363" s="63"/>
      <c r="AK363" s="63"/>
      <c r="AX363" s="116"/>
      <c r="BA363" s="118"/>
      <c r="BB363" s="118"/>
      <c r="BC363" s="118"/>
    </row>
    <row r="364" spans="1:55" ht="17.25" customHeight="1" x14ac:dyDescent="0.2">
      <c r="A364" s="98" t="s">
        <v>950</v>
      </c>
      <c r="B364" s="62"/>
      <c r="C364" s="62"/>
      <c r="D364" s="62"/>
      <c r="E364" s="62"/>
      <c r="F364" s="62"/>
      <c r="G364" s="62"/>
      <c r="H364" s="62"/>
      <c r="I364" s="62"/>
      <c r="J364" s="62"/>
      <c r="K364" s="62"/>
      <c r="L364" s="62"/>
      <c r="M364" s="62"/>
      <c r="N364" s="62"/>
      <c r="O364" s="62"/>
      <c r="P364" s="62"/>
      <c r="Q364" s="62"/>
      <c r="R364" s="62"/>
      <c r="S364" s="62"/>
      <c r="T364" s="62"/>
      <c r="U364" s="62"/>
      <c r="V364" s="62"/>
      <c r="W364" s="62"/>
      <c r="X364" s="62"/>
      <c r="Y364" s="62"/>
      <c r="Z364" s="62"/>
      <c r="AA364" s="62"/>
      <c r="AB364" s="62"/>
      <c r="AC364" s="62"/>
      <c r="AD364" s="62"/>
      <c r="AE364" s="62"/>
      <c r="AF364" s="63"/>
      <c r="AG364" s="63"/>
      <c r="AH364" s="63"/>
      <c r="AI364" s="63"/>
      <c r="AJ364" s="63"/>
      <c r="AK364" s="63"/>
      <c r="AX364" s="116"/>
      <c r="BA364" s="118"/>
      <c r="BB364" s="118"/>
      <c r="BC364" s="118"/>
    </row>
    <row r="365" spans="1:55" ht="9.6" customHeight="1" thickBot="1" x14ac:dyDescent="0.25">
      <c r="A365" s="38"/>
      <c r="B365" s="39"/>
      <c r="C365" s="39"/>
      <c r="D365" s="39"/>
      <c r="E365" s="39"/>
      <c r="F365" s="39"/>
      <c r="G365" s="39"/>
      <c r="H365" s="39"/>
      <c r="I365" s="39"/>
      <c r="J365" s="39"/>
      <c r="K365" s="39"/>
      <c r="L365" s="39"/>
      <c r="M365" s="39"/>
      <c r="N365" s="39"/>
      <c r="O365" s="39"/>
      <c r="P365" s="39"/>
      <c r="Q365" s="39"/>
      <c r="R365" s="39"/>
      <c r="S365" s="39"/>
      <c r="T365" s="39"/>
      <c r="U365" s="39"/>
      <c r="V365" s="39"/>
      <c r="W365" s="39"/>
      <c r="X365" s="39"/>
      <c r="Y365" s="39"/>
      <c r="Z365" s="39"/>
      <c r="AA365" s="39"/>
      <c r="AB365" s="39"/>
      <c r="AC365" s="39"/>
      <c r="AD365" s="39"/>
      <c r="AE365" s="39"/>
      <c r="AF365" s="39"/>
      <c r="AG365" s="39"/>
      <c r="AH365" s="39"/>
      <c r="AI365" s="39"/>
      <c r="AJ365" s="39"/>
      <c r="AK365" s="39"/>
      <c r="AX365" s="116"/>
      <c r="BA365" s="118"/>
      <c r="BB365" s="118"/>
      <c r="BC365" s="118"/>
    </row>
    <row r="366" spans="1:55" ht="20.25" customHeight="1" thickBot="1" x14ac:dyDescent="0.25">
      <c r="A366" s="317" t="s">
        <v>226</v>
      </c>
      <c r="B366" s="318"/>
      <c r="C366" s="318"/>
      <c r="D366" s="318"/>
      <c r="E366" s="318"/>
      <c r="F366" s="318"/>
      <c r="G366" s="318"/>
      <c r="H366" s="318"/>
      <c r="I366" s="318"/>
      <c r="J366" s="318"/>
      <c r="K366" s="318"/>
      <c r="L366" s="318"/>
      <c r="M366" s="318"/>
      <c r="N366" s="318"/>
      <c r="O366" s="318"/>
      <c r="P366" s="318"/>
      <c r="Q366" s="318"/>
      <c r="R366" s="318"/>
      <c r="S366" s="318"/>
      <c r="T366" s="318"/>
      <c r="U366" s="318"/>
      <c r="V366" s="318"/>
      <c r="W366" s="318"/>
      <c r="X366" s="318"/>
      <c r="Y366" s="318"/>
      <c r="Z366" s="318"/>
      <c r="AA366" s="318"/>
      <c r="AB366" s="318"/>
      <c r="AC366" s="318"/>
      <c r="AD366" s="318"/>
      <c r="AE366" s="319"/>
      <c r="AF366" s="320" t="s">
        <v>34</v>
      </c>
      <c r="AG366" s="321"/>
      <c r="AH366" s="321"/>
      <c r="AI366" s="321"/>
      <c r="AJ366" s="321"/>
      <c r="AK366" s="322"/>
      <c r="AX366" s="116"/>
      <c r="BA366" s="118"/>
      <c r="BB366" s="118"/>
      <c r="BC366" s="118"/>
    </row>
    <row r="367" spans="1:55" ht="25.5" customHeight="1" x14ac:dyDescent="0.2">
      <c r="A367" s="305" t="s">
        <v>951</v>
      </c>
      <c r="B367" s="306"/>
      <c r="C367" s="306"/>
      <c r="D367" s="306"/>
      <c r="E367" s="306"/>
      <c r="F367" s="306"/>
      <c r="G367" s="306"/>
      <c r="H367" s="306"/>
      <c r="I367" s="306"/>
      <c r="J367" s="306"/>
      <c r="K367" s="306"/>
      <c r="L367" s="306"/>
      <c r="M367" s="306"/>
      <c r="N367" s="306"/>
      <c r="O367" s="306"/>
      <c r="P367" s="306"/>
      <c r="Q367" s="306"/>
      <c r="R367" s="306"/>
      <c r="S367" s="306"/>
      <c r="T367" s="306"/>
      <c r="U367" s="306"/>
      <c r="V367" s="306"/>
      <c r="W367" s="306"/>
      <c r="X367" s="306"/>
      <c r="Y367" s="306"/>
      <c r="Z367" s="306"/>
      <c r="AA367" s="306"/>
      <c r="AB367" s="306"/>
      <c r="AC367" s="306"/>
      <c r="AD367" s="306"/>
      <c r="AE367" s="307"/>
      <c r="AF367" s="308">
        <v>0</v>
      </c>
      <c r="AG367" s="309"/>
      <c r="AH367" s="309"/>
      <c r="AI367" s="309"/>
      <c r="AJ367" s="309"/>
      <c r="AK367" s="310"/>
      <c r="AX367" s="116"/>
      <c r="BA367" s="118"/>
      <c r="BB367" s="118"/>
      <c r="BC367" s="118"/>
    </row>
    <row r="368" spans="1:55" ht="36" customHeight="1" x14ac:dyDescent="0.2">
      <c r="A368" s="323" t="s">
        <v>952</v>
      </c>
      <c r="B368" s="324"/>
      <c r="C368" s="324"/>
      <c r="D368" s="324"/>
      <c r="E368" s="324"/>
      <c r="F368" s="324"/>
      <c r="G368" s="324"/>
      <c r="H368" s="324"/>
      <c r="I368" s="324"/>
      <c r="J368" s="324"/>
      <c r="K368" s="324"/>
      <c r="L368" s="324"/>
      <c r="M368" s="324"/>
      <c r="N368" s="324"/>
      <c r="O368" s="324"/>
      <c r="P368" s="324"/>
      <c r="Q368" s="324"/>
      <c r="R368" s="324"/>
      <c r="S368" s="324"/>
      <c r="T368" s="324"/>
      <c r="U368" s="324"/>
      <c r="V368" s="324"/>
      <c r="W368" s="324"/>
      <c r="X368" s="324"/>
      <c r="Y368" s="324"/>
      <c r="Z368" s="324"/>
      <c r="AA368" s="324"/>
      <c r="AB368" s="324"/>
      <c r="AC368" s="324"/>
      <c r="AD368" s="324"/>
      <c r="AE368" s="325"/>
      <c r="AF368" s="314">
        <v>0</v>
      </c>
      <c r="AG368" s="315"/>
      <c r="AH368" s="315"/>
      <c r="AI368" s="315"/>
      <c r="AJ368" s="315"/>
      <c r="AK368" s="316"/>
      <c r="AX368" s="116"/>
      <c r="BA368" s="118"/>
      <c r="BB368" s="118"/>
      <c r="BC368" s="118"/>
    </row>
    <row r="369" spans="1:55" ht="16.5" customHeight="1" x14ac:dyDescent="0.2">
      <c r="A369" s="733" t="s">
        <v>185</v>
      </c>
      <c r="B369" s="734"/>
      <c r="C369" s="734"/>
      <c r="D369" s="734"/>
      <c r="E369" s="734"/>
      <c r="F369" s="734"/>
      <c r="G369" s="734"/>
      <c r="H369" s="708"/>
      <c r="I369" s="709"/>
      <c r="J369" s="709"/>
      <c r="K369" s="709"/>
      <c r="L369" s="709"/>
      <c r="M369" s="709"/>
      <c r="N369" s="709"/>
      <c r="O369" s="709"/>
      <c r="P369" s="709"/>
      <c r="Q369" s="709"/>
      <c r="R369" s="709"/>
      <c r="S369" s="709"/>
      <c r="T369" s="709"/>
      <c r="U369" s="709"/>
      <c r="V369" s="709"/>
      <c r="W369" s="709"/>
      <c r="X369" s="709"/>
      <c r="Y369" s="709"/>
      <c r="Z369" s="709"/>
      <c r="AA369" s="709"/>
      <c r="AB369" s="709"/>
      <c r="AC369" s="709"/>
      <c r="AD369" s="709"/>
      <c r="AE369" s="710"/>
      <c r="AF369" s="314">
        <v>0</v>
      </c>
      <c r="AG369" s="315"/>
      <c r="AH369" s="315"/>
      <c r="AI369" s="315"/>
      <c r="AJ369" s="315"/>
      <c r="AK369" s="316"/>
      <c r="AX369" s="116"/>
      <c r="BA369" s="118"/>
      <c r="BB369" s="118"/>
      <c r="BC369" s="118"/>
    </row>
    <row r="370" spans="1:55" ht="16.5" customHeight="1" x14ac:dyDescent="0.2">
      <c r="A370" s="733" t="s">
        <v>143</v>
      </c>
      <c r="B370" s="734"/>
      <c r="C370" s="734"/>
      <c r="D370" s="734"/>
      <c r="E370" s="734"/>
      <c r="F370" s="734"/>
      <c r="G370" s="734"/>
      <c r="H370" s="734"/>
      <c r="I370" s="734"/>
      <c r="J370" s="734"/>
      <c r="K370" s="734"/>
      <c r="L370" s="734"/>
      <c r="M370" s="734"/>
      <c r="N370" s="734"/>
      <c r="O370" s="734"/>
      <c r="P370" s="734"/>
      <c r="Q370" s="734"/>
      <c r="R370" s="734"/>
      <c r="S370" s="734"/>
      <c r="T370" s="734"/>
      <c r="U370" s="734"/>
      <c r="V370" s="734"/>
      <c r="W370" s="734"/>
      <c r="X370" s="734"/>
      <c r="Y370" s="734"/>
      <c r="Z370" s="734"/>
      <c r="AA370" s="734"/>
      <c r="AB370" s="734"/>
      <c r="AC370" s="734"/>
      <c r="AD370" s="734"/>
      <c r="AE370" s="735"/>
      <c r="AF370" s="314">
        <v>0</v>
      </c>
      <c r="AG370" s="315"/>
      <c r="AH370" s="315"/>
      <c r="AI370" s="315"/>
      <c r="AJ370" s="315"/>
      <c r="AK370" s="316"/>
      <c r="AX370" s="116"/>
      <c r="BA370" s="118"/>
      <c r="BB370" s="118"/>
      <c r="BC370" s="118"/>
    </row>
    <row r="371" spans="1:55" ht="16.5" customHeight="1" x14ac:dyDescent="0.2">
      <c r="A371" s="733" t="s">
        <v>144</v>
      </c>
      <c r="B371" s="734"/>
      <c r="C371" s="734"/>
      <c r="D371" s="734"/>
      <c r="E371" s="734"/>
      <c r="F371" s="734"/>
      <c r="G371" s="734"/>
      <c r="H371" s="734"/>
      <c r="I371" s="734"/>
      <c r="J371" s="734"/>
      <c r="K371" s="734"/>
      <c r="L371" s="734"/>
      <c r="M371" s="734"/>
      <c r="N371" s="734"/>
      <c r="O371" s="734"/>
      <c r="P371" s="734"/>
      <c r="Q371" s="734"/>
      <c r="R371" s="734"/>
      <c r="S371" s="734"/>
      <c r="T371" s="734"/>
      <c r="U371" s="734"/>
      <c r="V371" s="734"/>
      <c r="W371" s="734"/>
      <c r="X371" s="734"/>
      <c r="Y371" s="734"/>
      <c r="Z371" s="734"/>
      <c r="AA371" s="734"/>
      <c r="AB371" s="734"/>
      <c r="AC371" s="734"/>
      <c r="AD371" s="734"/>
      <c r="AE371" s="735"/>
      <c r="AF371" s="314">
        <v>0</v>
      </c>
      <c r="AG371" s="315"/>
      <c r="AH371" s="315"/>
      <c r="AI371" s="315"/>
      <c r="AJ371" s="315"/>
      <c r="AK371" s="316"/>
      <c r="AX371" s="116"/>
      <c r="BA371" s="118"/>
      <c r="BB371" s="118"/>
      <c r="BC371" s="118"/>
    </row>
    <row r="372" spans="1:55" ht="23.25" customHeight="1" x14ac:dyDescent="0.2">
      <c r="A372" s="895" t="s">
        <v>199</v>
      </c>
      <c r="B372" s="896"/>
      <c r="C372" s="892" t="s">
        <v>219</v>
      </c>
      <c r="D372" s="893"/>
      <c r="E372" s="893"/>
      <c r="F372" s="893"/>
      <c r="G372" s="893"/>
      <c r="H372" s="893"/>
      <c r="I372" s="893"/>
      <c r="J372" s="893"/>
      <c r="K372" s="893"/>
      <c r="L372" s="893"/>
      <c r="M372" s="893"/>
      <c r="N372" s="893"/>
      <c r="O372" s="893"/>
      <c r="P372" s="893"/>
      <c r="Q372" s="893"/>
      <c r="R372" s="893"/>
      <c r="S372" s="893"/>
      <c r="T372" s="893"/>
      <c r="U372" s="893"/>
      <c r="V372" s="893"/>
      <c r="W372" s="893"/>
      <c r="X372" s="893"/>
      <c r="Y372" s="893"/>
      <c r="Z372" s="893"/>
      <c r="AA372" s="893"/>
      <c r="AB372" s="893"/>
      <c r="AC372" s="893"/>
      <c r="AD372" s="893"/>
      <c r="AE372" s="894"/>
      <c r="AF372" s="314">
        <v>0</v>
      </c>
      <c r="AG372" s="315"/>
      <c r="AH372" s="315"/>
      <c r="AI372" s="315"/>
      <c r="AJ372" s="315"/>
      <c r="AK372" s="316"/>
      <c r="AX372" s="116"/>
      <c r="BA372" s="118"/>
      <c r="BB372" s="118"/>
      <c r="BC372" s="118"/>
    </row>
    <row r="373" spans="1:55" ht="15" customHeight="1" thickBot="1" x14ac:dyDescent="0.25">
      <c r="A373" s="620" t="s">
        <v>13</v>
      </c>
      <c r="B373" s="621"/>
      <c r="C373" s="621"/>
      <c r="D373" s="621"/>
      <c r="E373" s="621"/>
      <c r="F373" s="621"/>
      <c r="G373" s="621"/>
      <c r="H373" s="621"/>
      <c r="I373" s="621"/>
      <c r="J373" s="621"/>
      <c r="K373" s="621"/>
      <c r="L373" s="621"/>
      <c r="M373" s="621"/>
      <c r="N373" s="621"/>
      <c r="O373" s="621"/>
      <c r="P373" s="621"/>
      <c r="Q373" s="621"/>
      <c r="R373" s="621"/>
      <c r="S373" s="621"/>
      <c r="T373" s="621"/>
      <c r="U373" s="621"/>
      <c r="V373" s="621"/>
      <c r="W373" s="621"/>
      <c r="X373" s="621"/>
      <c r="Y373" s="621"/>
      <c r="Z373" s="621"/>
      <c r="AA373" s="621"/>
      <c r="AB373" s="621"/>
      <c r="AC373" s="621"/>
      <c r="AD373" s="621"/>
      <c r="AE373" s="622"/>
      <c r="AF373" s="326">
        <f>SUM(AF367:AK372)</f>
        <v>0</v>
      </c>
      <c r="AG373" s="327"/>
      <c r="AH373" s="327"/>
      <c r="AI373" s="327"/>
      <c r="AJ373" s="327"/>
      <c r="AK373" s="328"/>
      <c r="AX373" s="116"/>
      <c r="BA373" s="118"/>
      <c r="BB373" s="118"/>
      <c r="BC373" s="118"/>
    </row>
    <row r="374" spans="1:55" ht="25.15" customHeight="1" x14ac:dyDescent="0.2">
      <c r="A374" s="62"/>
      <c r="B374" s="62"/>
      <c r="C374" s="62"/>
      <c r="D374" s="62"/>
      <c r="E374" s="62"/>
      <c r="F374" s="62"/>
      <c r="G374" s="62"/>
      <c r="H374" s="62"/>
      <c r="I374" s="62"/>
      <c r="J374" s="62"/>
      <c r="K374" s="62"/>
      <c r="L374" s="62"/>
      <c r="M374" s="62"/>
      <c r="N374" s="62"/>
      <c r="O374" s="62"/>
      <c r="P374" s="62"/>
      <c r="Q374" s="62"/>
      <c r="R374" s="62"/>
      <c r="S374" s="62"/>
      <c r="T374" s="62"/>
      <c r="U374" s="62"/>
      <c r="V374" s="62"/>
      <c r="W374" s="62"/>
      <c r="X374" s="62"/>
      <c r="Y374" s="62"/>
      <c r="Z374" s="62"/>
      <c r="AA374" s="62"/>
      <c r="AB374" s="62"/>
      <c r="AC374" s="62"/>
      <c r="AD374" s="62"/>
      <c r="AE374" s="62"/>
      <c r="AF374" s="63"/>
      <c r="AG374" s="63"/>
      <c r="AH374" s="63"/>
      <c r="AI374" s="63"/>
      <c r="AJ374" s="63"/>
      <c r="AK374" s="63"/>
      <c r="AQ374" s="121">
        <v>0</v>
      </c>
      <c r="AR374" s="121">
        <v>0</v>
      </c>
      <c r="AS374" s="121">
        <v>0</v>
      </c>
      <c r="AT374" s="121">
        <v>0</v>
      </c>
      <c r="AX374" s="116"/>
      <c r="BA374" s="118"/>
      <c r="BB374" s="118"/>
      <c r="BC374" s="118"/>
    </row>
    <row r="375" spans="1:55" x14ac:dyDescent="0.2">
      <c r="A375" s="38" t="s">
        <v>220</v>
      </c>
      <c r="B375" s="39"/>
      <c r="C375" s="39"/>
      <c r="D375" s="39"/>
      <c r="E375" s="39"/>
      <c r="F375" s="39"/>
      <c r="G375" s="39"/>
      <c r="H375" s="39"/>
      <c r="I375" s="39"/>
      <c r="J375" s="39"/>
      <c r="K375" s="39"/>
      <c r="L375" s="39"/>
      <c r="M375" s="39"/>
      <c r="N375" s="62"/>
      <c r="O375" s="62"/>
      <c r="P375" s="62"/>
      <c r="Q375" s="62"/>
      <c r="R375" s="62"/>
      <c r="S375" s="62"/>
      <c r="T375" s="62"/>
      <c r="U375" s="62"/>
      <c r="V375" s="62"/>
      <c r="W375" s="62"/>
      <c r="X375" s="62"/>
      <c r="Y375" s="62"/>
      <c r="Z375" s="62"/>
      <c r="AA375" s="62"/>
      <c r="AB375" s="62"/>
      <c r="AC375" s="62"/>
      <c r="AD375" s="62"/>
      <c r="AE375" s="62"/>
      <c r="AF375" s="63"/>
      <c r="AG375" s="63"/>
      <c r="AH375" s="63"/>
      <c r="AI375" s="63"/>
      <c r="AJ375" s="63"/>
      <c r="AK375" s="63"/>
      <c r="AQ375" s="125">
        <v>43862</v>
      </c>
      <c r="AR375" s="124">
        <v>44043</v>
      </c>
      <c r="AS375" s="124">
        <v>44044</v>
      </c>
      <c r="AT375" s="125">
        <v>44227</v>
      </c>
      <c r="AX375" s="116"/>
      <c r="BA375" s="118"/>
      <c r="BB375" s="118"/>
      <c r="BC375" s="118"/>
    </row>
    <row r="376" spans="1:55" ht="12.75" customHeight="1" thickBot="1" x14ac:dyDescent="0.25">
      <c r="A376" s="62"/>
      <c r="B376" s="62"/>
      <c r="C376" s="62"/>
      <c r="D376" s="62"/>
      <c r="E376" s="62"/>
      <c r="F376" s="62"/>
      <c r="G376" s="62"/>
      <c r="H376" s="62"/>
      <c r="I376" s="62"/>
      <c r="J376" s="62"/>
      <c r="K376" s="62"/>
      <c r="L376" s="62"/>
      <c r="M376" s="62"/>
      <c r="N376" s="62"/>
      <c r="O376" s="62"/>
      <c r="P376" s="62"/>
      <c r="Q376" s="62"/>
      <c r="R376" s="62"/>
      <c r="S376" s="62"/>
      <c r="T376" s="62"/>
      <c r="U376" s="62"/>
      <c r="V376" s="62"/>
      <c r="W376" s="62"/>
      <c r="X376" s="62"/>
      <c r="Y376" s="62"/>
      <c r="Z376" s="62"/>
      <c r="AA376" s="62"/>
      <c r="AB376" s="62"/>
      <c r="AC376" s="62"/>
      <c r="AD376" s="62"/>
      <c r="AE376" s="62"/>
      <c r="AF376" s="63"/>
      <c r="AG376" s="63"/>
      <c r="AH376" s="63"/>
      <c r="AI376" s="63"/>
      <c r="AJ376" s="63"/>
      <c r="AK376" s="63"/>
      <c r="AQ376" s="125">
        <v>43891</v>
      </c>
      <c r="AR376" s="124">
        <v>44074</v>
      </c>
      <c r="AS376" s="124">
        <v>44075</v>
      </c>
      <c r="AT376" s="125">
        <v>44255</v>
      </c>
      <c r="AX376" s="116"/>
      <c r="BA376" s="118"/>
      <c r="BB376" s="118"/>
      <c r="BC376" s="118"/>
    </row>
    <row r="377" spans="1:55" ht="10.5" customHeight="1" x14ac:dyDescent="0.2">
      <c r="A377" s="748" t="s">
        <v>155</v>
      </c>
      <c r="B377" s="736"/>
      <c r="C377" s="736"/>
      <c r="D377" s="736"/>
      <c r="E377" s="736" t="s">
        <v>163</v>
      </c>
      <c r="F377" s="736"/>
      <c r="G377" s="736"/>
      <c r="H377" s="736"/>
      <c r="I377" s="736"/>
      <c r="J377" s="736"/>
      <c r="K377" s="736"/>
      <c r="L377" s="736"/>
      <c r="M377" s="736"/>
      <c r="N377" s="736"/>
      <c r="O377" s="736"/>
      <c r="P377" s="736"/>
      <c r="Q377" s="736"/>
      <c r="R377" s="736"/>
      <c r="S377" s="736"/>
      <c r="T377" s="736"/>
      <c r="U377" s="736"/>
      <c r="V377" s="741" t="s">
        <v>35</v>
      </c>
      <c r="W377" s="741"/>
      <c r="X377" s="741"/>
      <c r="Y377" s="741"/>
      <c r="Z377" s="741"/>
      <c r="AA377" s="741"/>
      <c r="AB377" s="742" t="s">
        <v>156</v>
      </c>
      <c r="AC377" s="742"/>
      <c r="AD377" s="742"/>
      <c r="AE377" s="742"/>
      <c r="AF377" s="741" t="s">
        <v>157</v>
      </c>
      <c r="AG377" s="741"/>
      <c r="AH377" s="741"/>
      <c r="AI377" s="741"/>
      <c r="AJ377" s="741"/>
      <c r="AK377" s="773"/>
      <c r="AQ377" s="125">
        <v>43922</v>
      </c>
      <c r="AR377" s="124">
        <v>44104</v>
      </c>
      <c r="AS377" s="124">
        <v>44105</v>
      </c>
      <c r="AT377" s="125">
        <v>44286</v>
      </c>
      <c r="AX377" s="116"/>
      <c r="BA377" s="118"/>
      <c r="BB377" s="118"/>
      <c r="BC377" s="118"/>
    </row>
    <row r="378" spans="1:55" ht="13.5" thickBot="1" x14ac:dyDescent="0.25">
      <c r="A378" s="749"/>
      <c r="B378" s="737"/>
      <c r="C378" s="737"/>
      <c r="D378" s="737"/>
      <c r="E378" s="737"/>
      <c r="F378" s="737"/>
      <c r="G378" s="737"/>
      <c r="H378" s="737"/>
      <c r="I378" s="737"/>
      <c r="J378" s="737"/>
      <c r="K378" s="737"/>
      <c r="L378" s="737"/>
      <c r="M378" s="737"/>
      <c r="N378" s="737"/>
      <c r="O378" s="737"/>
      <c r="P378" s="737"/>
      <c r="Q378" s="737"/>
      <c r="R378" s="737"/>
      <c r="S378" s="737"/>
      <c r="T378" s="737"/>
      <c r="U378" s="737"/>
      <c r="V378" s="329" t="s">
        <v>158</v>
      </c>
      <c r="W378" s="329"/>
      <c r="X378" s="329"/>
      <c r="Y378" s="329" t="s">
        <v>159</v>
      </c>
      <c r="Z378" s="329"/>
      <c r="AA378" s="329"/>
      <c r="AB378" s="743"/>
      <c r="AC378" s="743"/>
      <c r="AD378" s="743"/>
      <c r="AE378" s="743"/>
      <c r="AF378" s="329" t="s">
        <v>160</v>
      </c>
      <c r="AG378" s="329"/>
      <c r="AH378" s="329"/>
      <c r="AI378" s="738" t="s">
        <v>218</v>
      </c>
      <c r="AJ378" s="739"/>
      <c r="AK378" s="740"/>
      <c r="AQ378" s="125">
        <v>43952</v>
      </c>
      <c r="AR378" s="124">
        <v>44135</v>
      </c>
      <c r="AS378" s="124">
        <v>44136</v>
      </c>
      <c r="AT378" s="125">
        <v>44316</v>
      </c>
      <c r="AX378" s="116"/>
      <c r="BA378" s="118"/>
      <c r="BB378" s="118"/>
      <c r="BC378" s="118"/>
    </row>
    <row r="379" spans="1:55" ht="16.5" customHeight="1" x14ac:dyDescent="0.2">
      <c r="A379" s="889" t="s">
        <v>36</v>
      </c>
      <c r="B379" s="890"/>
      <c r="C379" s="890"/>
      <c r="D379" s="890"/>
      <c r="E379" s="890"/>
      <c r="F379" s="890"/>
      <c r="G379" s="890"/>
      <c r="H379" s="890"/>
      <c r="I379" s="890"/>
      <c r="J379" s="890"/>
      <c r="K379" s="890"/>
      <c r="L379" s="890"/>
      <c r="M379" s="890"/>
      <c r="N379" s="890"/>
      <c r="O379" s="890"/>
      <c r="P379" s="890"/>
      <c r="Q379" s="890"/>
      <c r="R379" s="890"/>
      <c r="S379" s="890"/>
      <c r="T379" s="890"/>
      <c r="U379" s="890"/>
      <c r="V379" s="890"/>
      <c r="W379" s="890"/>
      <c r="X379" s="890"/>
      <c r="Y379" s="890"/>
      <c r="Z379" s="890"/>
      <c r="AA379" s="890"/>
      <c r="AB379" s="890"/>
      <c r="AC379" s="890"/>
      <c r="AD379" s="890"/>
      <c r="AE379" s="890"/>
      <c r="AF379" s="890"/>
      <c r="AG379" s="890"/>
      <c r="AH379" s="890"/>
      <c r="AI379" s="890"/>
      <c r="AJ379" s="890"/>
      <c r="AK379" s="891"/>
      <c r="AQ379" s="125">
        <v>43983</v>
      </c>
      <c r="AR379" s="124">
        <v>44165</v>
      </c>
      <c r="AS379" s="124">
        <v>44166</v>
      </c>
      <c r="AT379" s="125">
        <v>44347</v>
      </c>
      <c r="AX379" s="116"/>
      <c r="BA379" s="118"/>
      <c r="BB379" s="118"/>
      <c r="BC379" s="118"/>
    </row>
    <row r="380" spans="1:55" x14ac:dyDescent="0.2">
      <c r="A380" s="807">
        <f>S111</f>
        <v>0</v>
      </c>
      <c r="B380" s="808"/>
      <c r="C380" s="808"/>
      <c r="D380" s="808"/>
      <c r="E380" s="298">
        <f>A111</f>
        <v>0</v>
      </c>
      <c r="F380" s="298"/>
      <c r="G380" s="298"/>
      <c r="H380" s="298"/>
      <c r="I380" s="298"/>
      <c r="J380" s="298"/>
      <c r="K380" s="298"/>
      <c r="L380" s="298"/>
      <c r="M380" s="298"/>
      <c r="N380" s="298"/>
      <c r="O380" s="298"/>
      <c r="P380" s="298"/>
      <c r="Q380" s="298"/>
      <c r="R380" s="298"/>
      <c r="S380" s="298"/>
      <c r="T380" s="298"/>
      <c r="U380" s="298"/>
      <c r="V380" s="799">
        <v>0</v>
      </c>
      <c r="W380" s="800"/>
      <c r="X380" s="800"/>
      <c r="Y380" s="897">
        <f>VLOOKUP($V$380,AQ374:AT381,2,0)</f>
        <v>0</v>
      </c>
      <c r="Z380" s="897"/>
      <c r="AA380" s="897"/>
      <c r="AB380" s="808">
        <f>AH111</f>
        <v>0</v>
      </c>
      <c r="AC380" s="808"/>
      <c r="AD380" s="808"/>
      <c r="AE380" s="808"/>
      <c r="AF380" s="883"/>
      <c r="AG380" s="884"/>
      <c r="AH380" s="885"/>
      <c r="AI380" s="873"/>
      <c r="AJ380" s="874"/>
      <c r="AK380" s="875"/>
      <c r="AQ380" s="125">
        <v>44013</v>
      </c>
      <c r="AR380" s="124">
        <v>44196</v>
      </c>
      <c r="AS380" s="124">
        <v>44197</v>
      </c>
      <c r="AT380" s="125">
        <v>44377</v>
      </c>
      <c r="AX380" s="116"/>
      <c r="BA380" s="118"/>
      <c r="BB380" s="118"/>
      <c r="BC380" s="118"/>
    </row>
    <row r="381" spans="1:55" x14ac:dyDescent="0.2">
      <c r="A381" s="809">
        <f>S112</f>
        <v>0</v>
      </c>
      <c r="B381" s="810"/>
      <c r="C381" s="810"/>
      <c r="D381" s="810"/>
      <c r="E381" s="298">
        <f>A112</f>
        <v>0</v>
      </c>
      <c r="F381" s="298"/>
      <c r="G381" s="298"/>
      <c r="H381" s="298"/>
      <c r="I381" s="298"/>
      <c r="J381" s="298"/>
      <c r="K381" s="298"/>
      <c r="L381" s="298"/>
      <c r="M381" s="298"/>
      <c r="N381" s="298"/>
      <c r="O381" s="298"/>
      <c r="P381" s="298"/>
      <c r="Q381" s="298"/>
      <c r="R381" s="298"/>
      <c r="S381" s="298"/>
      <c r="T381" s="298"/>
      <c r="U381" s="298"/>
      <c r="V381" s="801" t="str">
        <f>IF(A381&lt;&gt;0,V380,"-")</f>
        <v>-</v>
      </c>
      <c r="W381" s="802"/>
      <c r="X381" s="803"/>
      <c r="Y381" s="801" t="str">
        <f>IF(A381&lt;&gt;0,Y380,"-")</f>
        <v>-</v>
      </c>
      <c r="Z381" s="802"/>
      <c r="AA381" s="803"/>
      <c r="AB381" s="811">
        <f>AH112</f>
        <v>0</v>
      </c>
      <c r="AC381" s="808"/>
      <c r="AD381" s="808"/>
      <c r="AE381" s="808"/>
      <c r="AF381" s="854"/>
      <c r="AG381" s="854"/>
      <c r="AH381" s="854"/>
      <c r="AI381" s="876"/>
      <c r="AJ381" s="877"/>
      <c r="AK381" s="878"/>
      <c r="AL381" s="79">
        <f>IF(AF384&gt;=0.25*(AF384+AI384),AF384,"ERROR")</f>
        <v>0</v>
      </c>
      <c r="AM381" s="79">
        <f>IF(AF384&gt;=0.25*(AF384+AI384),AI384,"ERROR")</f>
        <v>0</v>
      </c>
      <c r="AQ381" s="125">
        <v>44044</v>
      </c>
      <c r="AR381" s="124">
        <v>44227</v>
      </c>
      <c r="AS381" s="124">
        <v>44228</v>
      </c>
      <c r="AT381" s="125">
        <v>44408</v>
      </c>
      <c r="AX381" s="116"/>
      <c r="BA381" s="118"/>
      <c r="BB381" s="118"/>
      <c r="BC381" s="118"/>
    </row>
    <row r="382" spans="1:55" ht="12.75" customHeight="1" x14ac:dyDescent="0.2">
      <c r="A382" s="926" t="s">
        <v>161</v>
      </c>
      <c r="B382" s="927"/>
      <c r="C382" s="927"/>
      <c r="D382" s="927"/>
      <c r="E382" s="927"/>
      <c r="F382" s="927"/>
      <c r="G382" s="927"/>
      <c r="H382" s="927"/>
      <c r="I382" s="927"/>
      <c r="J382" s="927"/>
      <c r="K382" s="927"/>
      <c r="L382" s="927"/>
      <c r="M382" s="927"/>
      <c r="N382" s="927"/>
      <c r="O382" s="927"/>
      <c r="P382" s="927"/>
      <c r="Q382" s="927"/>
      <c r="R382" s="927"/>
      <c r="S382" s="927"/>
      <c r="T382" s="927"/>
      <c r="U382" s="927"/>
      <c r="V382" s="927"/>
      <c r="W382" s="927"/>
      <c r="X382" s="927"/>
      <c r="Y382" s="927"/>
      <c r="Z382" s="927"/>
      <c r="AA382" s="928"/>
      <c r="AB382" s="867">
        <f>SUM(AB380:AE381)</f>
        <v>0</v>
      </c>
      <c r="AC382" s="868"/>
      <c r="AD382" s="868"/>
      <c r="AE382" s="869"/>
      <c r="AF382" s="867">
        <f>SUM(AF380:AH381)</f>
        <v>0</v>
      </c>
      <c r="AG382" s="868"/>
      <c r="AH382" s="869"/>
      <c r="AI382" s="879"/>
      <c r="AJ382" s="880"/>
      <c r="AK382" s="881"/>
      <c r="AL382" s="79">
        <f>IF(OR(AF385&gt;=0.25*(AF385+AI385),AF385=0),AF385,"ERROR")</f>
        <v>0</v>
      </c>
      <c r="AM382" s="79">
        <f>IF(OR(AF385&gt;=0.25*(AF385+AI385),AI385=0),AI385,"ERROR")</f>
        <v>0</v>
      </c>
      <c r="AQ382" s="125"/>
      <c r="AR382" s="124"/>
      <c r="AS382" s="124"/>
      <c r="AT382" s="125"/>
      <c r="AX382" s="116"/>
      <c r="BA382" s="118"/>
      <c r="BB382" s="118"/>
      <c r="BC382" s="118"/>
    </row>
    <row r="383" spans="1:55" x14ac:dyDescent="0.2">
      <c r="A383" s="968" t="s">
        <v>37</v>
      </c>
      <c r="B383" s="969"/>
      <c r="C383" s="969"/>
      <c r="D383" s="969"/>
      <c r="E383" s="969"/>
      <c r="F383" s="969"/>
      <c r="G383" s="969"/>
      <c r="H383" s="969"/>
      <c r="I383" s="969"/>
      <c r="J383" s="969"/>
      <c r="K383" s="969"/>
      <c r="L383" s="969"/>
      <c r="M383" s="969"/>
      <c r="N383" s="969"/>
      <c r="O383" s="969"/>
      <c r="P383" s="969"/>
      <c r="Q383" s="969"/>
      <c r="R383" s="969"/>
      <c r="S383" s="969"/>
      <c r="T383" s="969"/>
      <c r="U383" s="969"/>
      <c r="V383" s="969"/>
      <c r="W383" s="969"/>
      <c r="X383" s="969"/>
      <c r="Y383" s="969"/>
      <c r="Z383" s="969"/>
      <c r="AA383" s="969"/>
      <c r="AB383" s="969"/>
      <c r="AC383" s="969"/>
      <c r="AD383" s="969"/>
      <c r="AE383" s="969"/>
      <c r="AF383" s="969"/>
      <c r="AG383" s="969"/>
      <c r="AH383" s="969"/>
      <c r="AI383" s="969"/>
      <c r="AJ383" s="969"/>
      <c r="AK383" s="970"/>
      <c r="AQ383" s="125"/>
      <c r="AR383" s="124"/>
      <c r="AS383" s="124"/>
      <c r="AT383" s="125"/>
      <c r="AX383" s="116"/>
      <c r="BA383" s="118"/>
      <c r="BB383" s="118"/>
      <c r="BC383" s="118"/>
    </row>
    <row r="384" spans="1:55" x14ac:dyDescent="0.2">
      <c r="A384" s="807">
        <f>A380</f>
        <v>0</v>
      </c>
      <c r="B384" s="808"/>
      <c r="C384" s="808"/>
      <c r="D384" s="808"/>
      <c r="E384" s="298">
        <f>E380</f>
        <v>0</v>
      </c>
      <c r="F384" s="298"/>
      <c r="G384" s="298"/>
      <c r="H384" s="298"/>
      <c r="I384" s="298"/>
      <c r="J384" s="298"/>
      <c r="K384" s="298"/>
      <c r="L384" s="298"/>
      <c r="M384" s="298"/>
      <c r="N384" s="298"/>
      <c r="O384" s="298"/>
      <c r="P384" s="298"/>
      <c r="Q384" s="298"/>
      <c r="R384" s="298"/>
      <c r="S384" s="298"/>
      <c r="T384" s="298"/>
      <c r="U384" s="298"/>
      <c r="V384" s="971">
        <f>+VLOOKUP($V$380,AQ374:AT381,3,0)</f>
        <v>0</v>
      </c>
      <c r="W384" s="972"/>
      <c r="X384" s="973"/>
      <c r="Y384" s="974">
        <f>VLOOKUP(V380,AQ374:AT381,4,0)</f>
        <v>0</v>
      </c>
      <c r="Z384" s="975"/>
      <c r="AA384" s="976"/>
      <c r="AB384" s="808">
        <f>AB380</f>
        <v>0</v>
      </c>
      <c r="AC384" s="808"/>
      <c r="AD384" s="808"/>
      <c r="AE384" s="808"/>
      <c r="AF384" s="886">
        <v>0</v>
      </c>
      <c r="AG384" s="886"/>
      <c r="AH384" s="886"/>
      <c r="AI384" s="886">
        <v>0</v>
      </c>
      <c r="AJ384" s="886"/>
      <c r="AK384" s="887"/>
      <c r="AQ384" s="125"/>
      <c r="AR384" s="124"/>
      <c r="AS384" s="124"/>
      <c r="AT384" s="125"/>
      <c r="AX384" s="116"/>
      <c r="BA384" s="118"/>
      <c r="BB384" s="118"/>
      <c r="BC384" s="118"/>
    </row>
    <row r="385" spans="1:55" x14ac:dyDescent="0.2">
      <c r="A385" s="809">
        <f>A381</f>
        <v>0</v>
      </c>
      <c r="B385" s="810"/>
      <c r="C385" s="810"/>
      <c r="D385" s="810"/>
      <c r="E385" s="298">
        <f>E381</f>
        <v>0</v>
      </c>
      <c r="F385" s="298"/>
      <c r="G385" s="298"/>
      <c r="H385" s="298"/>
      <c r="I385" s="298"/>
      <c r="J385" s="298"/>
      <c r="K385" s="298"/>
      <c r="L385" s="298"/>
      <c r="M385" s="298"/>
      <c r="N385" s="298"/>
      <c r="O385" s="298"/>
      <c r="P385" s="298"/>
      <c r="Q385" s="298"/>
      <c r="R385" s="298"/>
      <c r="S385" s="298"/>
      <c r="T385" s="298"/>
      <c r="U385" s="298"/>
      <c r="V385" s="801" t="str">
        <f>IF(A385&lt;&gt;0,V384,"-")</f>
        <v>-</v>
      </c>
      <c r="W385" s="802"/>
      <c r="X385" s="803"/>
      <c r="Y385" s="801" t="str">
        <f>IF(A385&lt;&gt;0,Y384,"-")</f>
        <v>-</v>
      </c>
      <c r="Z385" s="802"/>
      <c r="AA385" s="803"/>
      <c r="AB385" s="882">
        <f>AB381</f>
        <v>0</v>
      </c>
      <c r="AC385" s="810"/>
      <c r="AD385" s="810"/>
      <c r="AE385" s="810"/>
      <c r="AF385" s="886">
        <v>0</v>
      </c>
      <c r="AG385" s="886"/>
      <c r="AH385" s="886"/>
      <c r="AI385" s="886">
        <v>0</v>
      </c>
      <c r="AJ385" s="886"/>
      <c r="AK385" s="887"/>
      <c r="AQ385" s="125"/>
      <c r="AR385" s="124"/>
      <c r="AS385" s="124"/>
      <c r="AT385" s="125"/>
      <c r="AX385" s="116"/>
      <c r="BA385" s="118"/>
      <c r="BB385" s="118"/>
      <c r="BC385" s="118"/>
    </row>
    <row r="386" spans="1:55" x14ac:dyDescent="0.2">
      <c r="A386" s="926" t="s">
        <v>161</v>
      </c>
      <c r="B386" s="927"/>
      <c r="C386" s="927"/>
      <c r="D386" s="927"/>
      <c r="E386" s="927"/>
      <c r="F386" s="927"/>
      <c r="G386" s="927"/>
      <c r="H386" s="927"/>
      <c r="I386" s="927"/>
      <c r="J386" s="927"/>
      <c r="K386" s="927"/>
      <c r="L386" s="927"/>
      <c r="M386" s="927"/>
      <c r="N386" s="927"/>
      <c r="O386" s="927"/>
      <c r="P386" s="927"/>
      <c r="Q386" s="927"/>
      <c r="R386" s="927"/>
      <c r="S386" s="927"/>
      <c r="T386" s="927"/>
      <c r="U386" s="927"/>
      <c r="V386" s="927"/>
      <c r="W386" s="927"/>
      <c r="X386" s="927"/>
      <c r="Y386" s="927"/>
      <c r="Z386" s="927"/>
      <c r="AA386" s="928"/>
      <c r="AB386" s="888">
        <f>SUM(AB384:AE385)</f>
        <v>0</v>
      </c>
      <c r="AC386" s="888"/>
      <c r="AD386" s="888"/>
      <c r="AE386" s="888"/>
      <c r="AF386" s="888">
        <f>IF(AND(AL381&lt;&gt;"ERROR",AL382&lt;&gt;"ERROR"),AF384+AF3854,"ERROR")</f>
        <v>0</v>
      </c>
      <c r="AG386" s="888"/>
      <c r="AH386" s="888"/>
      <c r="AI386" s="888">
        <f>IF(AND(AM381&lt;&gt;"ERROR",AM382&lt;&gt;"ERROR"),AM381+AM382,"ERROR")</f>
        <v>0</v>
      </c>
      <c r="AJ386" s="888"/>
      <c r="AK386" s="977"/>
      <c r="AQ386" s="125"/>
      <c r="AR386" s="124"/>
      <c r="AS386" s="124"/>
      <c r="AT386" s="125"/>
      <c r="AX386" s="116"/>
      <c r="BA386" s="118"/>
      <c r="BB386" s="118"/>
      <c r="BC386" s="118"/>
    </row>
    <row r="387" spans="1:55" x14ac:dyDescent="0.2">
      <c r="A387" s="826" t="s">
        <v>162</v>
      </c>
      <c r="B387" s="755"/>
      <c r="C387" s="755"/>
      <c r="D387" s="755"/>
      <c r="E387" s="755"/>
      <c r="F387" s="755"/>
      <c r="G387" s="755"/>
      <c r="H387" s="755"/>
      <c r="I387" s="755"/>
      <c r="J387" s="755"/>
      <c r="K387" s="755"/>
      <c r="L387" s="755"/>
      <c r="M387" s="755"/>
      <c r="N387" s="755"/>
      <c r="O387" s="755"/>
      <c r="P387" s="755"/>
      <c r="Q387" s="755"/>
      <c r="R387" s="755"/>
      <c r="S387" s="755"/>
      <c r="T387" s="755"/>
      <c r="U387" s="755"/>
      <c r="V387" s="755"/>
      <c r="W387" s="755"/>
      <c r="X387" s="755"/>
      <c r="Y387" s="755"/>
      <c r="Z387" s="755"/>
      <c r="AA387" s="920"/>
      <c r="AB387" s="871">
        <f>AB386</f>
        <v>0</v>
      </c>
      <c r="AC387" s="871"/>
      <c r="AD387" s="871"/>
      <c r="AE387" s="871"/>
      <c r="AF387" s="923">
        <f>IF(AND(AF386&lt;&gt;"ERROR",AI386&lt;&gt;"ERROR"),AF384+AF385,"ERROR")</f>
        <v>0</v>
      </c>
      <c r="AG387" s="756"/>
      <c r="AH387" s="757"/>
      <c r="AI387" s="923">
        <f>IF(AND(AF386&lt;&gt;"ERROR",AI386&lt;&gt;"ERROR"),AI384+AI385,"ERROR")</f>
        <v>0</v>
      </c>
      <c r="AJ387" s="756"/>
      <c r="AK387" s="840"/>
      <c r="AQ387" s="125"/>
      <c r="AR387" s="124"/>
      <c r="AS387" s="124"/>
      <c r="AT387" s="125"/>
      <c r="AX387" s="116"/>
      <c r="BA387" s="118"/>
      <c r="BB387" s="118"/>
      <c r="BC387" s="118"/>
    </row>
    <row r="388" spans="1:55" ht="13.5" thickBot="1" x14ac:dyDescent="0.25">
      <c r="A388" s="827"/>
      <c r="B388" s="759"/>
      <c r="C388" s="759"/>
      <c r="D388" s="759"/>
      <c r="E388" s="759"/>
      <c r="F388" s="759"/>
      <c r="G388" s="759"/>
      <c r="H388" s="759"/>
      <c r="I388" s="759"/>
      <c r="J388" s="759"/>
      <c r="K388" s="759"/>
      <c r="L388" s="759"/>
      <c r="M388" s="759"/>
      <c r="N388" s="759"/>
      <c r="O388" s="759"/>
      <c r="P388" s="759"/>
      <c r="Q388" s="759"/>
      <c r="R388" s="759"/>
      <c r="S388" s="759"/>
      <c r="T388" s="759"/>
      <c r="U388" s="759"/>
      <c r="V388" s="759"/>
      <c r="W388" s="759"/>
      <c r="X388" s="759"/>
      <c r="Y388" s="759"/>
      <c r="Z388" s="759"/>
      <c r="AA388" s="921"/>
      <c r="AB388" s="872"/>
      <c r="AC388" s="872"/>
      <c r="AD388" s="872"/>
      <c r="AE388" s="872"/>
      <c r="AF388" s="381"/>
      <c r="AG388" s="382"/>
      <c r="AH388" s="383"/>
      <c r="AI388" s="381"/>
      <c r="AJ388" s="382"/>
      <c r="AK388" s="563"/>
      <c r="AQ388" s="125"/>
      <c r="AR388" s="124"/>
      <c r="AS388" s="124"/>
      <c r="AT388" s="125"/>
      <c r="AX388" s="116"/>
      <c r="BA388" s="118"/>
      <c r="BB388" s="118"/>
      <c r="BC388" s="118"/>
    </row>
    <row r="389" spans="1:55" ht="2.25" hidden="1" customHeight="1" x14ac:dyDescent="0.2">
      <c r="A389" s="39"/>
      <c r="B389" s="39"/>
      <c r="C389" s="39"/>
      <c r="D389" s="39"/>
      <c r="E389" s="39"/>
      <c r="F389" s="39"/>
      <c r="G389" s="39"/>
      <c r="H389" s="39"/>
      <c r="I389" s="39"/>
      <c r="J389" s="39"/>
      <c r="K389" s="39"/>
      <c r="L389" s="39"/>
      <c r="M389" s="39"/>
      <c r="N389" s="39"/>
      <c r="O389" s="39"/>
      <c r="P389" s="39"/>
      <c r="Q389" s="39"/>
      <c r="R389" s="39"/>
      <c r="S389" s="39"/>
      <c r="T389" s="39"/>
      <c r="U389" s="39"/>
      <c r="V389" s="39"/>
      <c r="W389" s="39"/>
      <c r="X389" s="39"/>
      <c r="Y389" s="39"/>
      <c r="Z389" s="39"/>
      <c r="AA389" s="39"/>
      <c r="AB389" s="39"/>
      <c r="AC389" s="39"/>
      <c r="AD389" s="39"/>
      <c r="AE389" s="39"/>
      <c r="AF389" s="39"/>
      <c r="AG389" s="39"/>
      <c r="AH389" s="39"/>
      <c r="AI389" s="39"/>
      <c r="AJ389" s="39"/>
      <c r="AK389" s="39"/>
      <c r="AX389" s="116"/>
      <c r="AY389" s="117">
        <v>1</v>
      </c>
      <c r="AZ389" s="116" t="s">
        <v>458</v>
      </c>
      <c r="BA389" s="118">
        <v>220</v>
      </c>
      <c r="BB389" s="118" t="s">
        <v>907</v>
      </c>
      <c r="BC389" s="118"/>
    </row>
    <row r="390" spans="1:55" ht="2.25" hidden="1" customHeight="1" x14ac:dyDescent="0.2">
      <c r="A390" s="39" t="s">
        <v>154</v>
      </c>
      <c r="B390" s="39"/>
      <c r="C390" s="39"/>
      <c r="D390" s="39"/>
      <c r="E390" s="39"/>
      <c r="F390" s="39"/>
      <c r="G390" s="39"/>
      <c r="H390" s="39"/>
      <c r="I390" s="39"/>
      <c r="J390" s="39"/>
      <c r="K390" s="39"/>
      <c r="L390" s="39"/>
      <c r="M390" s="39"/>
      <c r="N390" s="39"/>
      <c r="O390" s="39"/>
      <c r="P390" s="39"/>
      <c r="Q390" s="39"/>
      <c r="R390" s="39"/>
      <c r="S390" s="39"/>
      <c r="T390" s="39"/>
      <c r="U390" s="39"/>
      <c r="V390" s="39"/>
      <c r="W390" s="39"/>
      <c r="X390" s="39"/>
      <c r="Y390" s="39"/>
      <c r="Z390" s="39"/>
      <c r="AA390" s="39"/>
      <c r="AB390" s="39"/>
      <c r="AC390" s="39"/>
      <c r="AD390" s="39"/>
      <c r="AE390" s="39"/>
      <c r="AF390" s="39"/>
      <c r="AG390" s="39"/>
      <c r="AH390" s="39"/>
      <c r="AI390" s="39"/>
      <c r="AJ390" s="39"/>
      <c r="AK390" s="39"/>
      <c r="AX390" s="116"/>
      <c r="AY390" s="117">
        <v>2</v>
      </c>
      <c r="AZ390" s="116" t="s">
        <v>459</v>
      </c>
      <c r="BA390" s="118">
        <v>270</v>
      </c>
      <c r="BB390" s="118" t="s">
        <v>907</v>
      </c>
      <c r="BC390" s="118"/>
    </row>
    <row r="391" spans="1:55" ht="2.25" hidden="1" customHeight="1" x14ac:dyDescent="0.2">
      <c r="A391" s="870" t="s">
        <v>164</v>
      </c>
      <c r="B391" s="870"/>
      <c r="C391" s="870"/>
      <c r="D391" s="870"/>
      <c r="E391" s="870"/>
      <c r="F391" s="870"/>
      <c r="G391" s="870"/>
      <c r="H391" s="870"/>
      <c r="I391" s="870"/>
      <c r="J391" s="870"/>
      <c r="K391" s="870"/>
      <c r="L391" s="870"/>
      <c r="M391" s="870"/>
      <c r="N391" s="870"/>
      <c r="O391" s="870"/>
      <c r="P391" s="870"/>
      <c r="Q391" s="870"/>
      <c r="R391" s="870"/>
      <c r="S391" s="870"/>
      <c r="T391" s="870"/>
      <c r="U391" s="870"/>
      <c r="V391" s="870"/>
      <c r="W391" s="870"/>
      <c r="X391" s="870"/>
      <c r="Y391" s="870"/>
      <c r="Z391" s="870"/>
      <c r="AA391" s="870"/>
      <c r="AB391" s="870"/>
      <c r="AC391" s="870"/>
      <c r="AD391" s="870"/>
      <c r="AE391" s="870"/>
      <c r="AF391" s="870"/>
      <c r="AG391" s="870"/>
      <c r="AH391" s="870"/>
      <c r="AI391" s="870"/>
      <c r="AJ391" s="870"/>
      <c r="AK391" s="870"/>
      <c r="AX391" s="116"/>
      <c r="AY391" s="117">
        <v>3</v>
      </c>
      <c r="AZ391" s="116" t="s">
        <v>909</v>
      </c>
      <c r="BA391" s="118">
        <v>340</v>
      </c>
      <c r="BB391" s="118" t="s">
        <v>907</v>
      </c>
      <c r="BC391" s="118"/>
    </row>
    <row r="392" spans="1:55" x14ac:dyDescent="0.2">
      <c r="A392" s="39"/>
      <c r="B392" s="39"/>
      <c r="C392" s="39"/>
      <c r="D392" s="39"/>
      <c r="E392" s="39"/>
      <c r="F392" s="39"/>
      <c r="G392" s="39"/>
      <c r="H392" s="39"/>
      <c r="I392" s="39"/>
      <c r="J392" s="39"/>
      <c r="K392" s="39"/>
      <c r="L392" s="39"/>
      <c r="M392" s="39"/>
      <c r="N392" s="39"/>
      <c r="O392" s="39"/>
      <c r="P392" s="39"/>
      <c r="Q392" s="39"/>
      <c r="R392" s="39"/>
      <c r="S392" s="39"/>
      <c r="T392" s="39"/>
      <c r="U392" s="39"/>
      <c r="V392" s="39"/>
      <c r="W392" s="39"/>
      <c r="X392" s="39"/>
      <c r="Y392" s="39"/>
      <c r="Z392" s="39"/>
      <c r="AA392" s="39"/>
      <c r="AB392" s="39"/>
      <c r="AC392" s="39"/>
      <c r="AD392" s="39"/>
      <c r="AE392" s="39"/>
      <c r="AF392" s="39"/>
      <c r="AG392" s="39"/>
      <c r="AH392" s="39"/>
      <c r="AI392" s="39"/>
      <c r="AJ392" s="39"/>
      <c r="AK392" s="39"/>
      <c r="AX392" s="116"/>
      <c r="BA392" s="118"/>
      <c r="BB392" s="118"/>
      <c r="BC392" s="118"/>
    </row>
    <row r="393" spans="1:55" ht="21" customHeight="1" x14ac:dyDescent="0.2">
      <c r="A393" s="997" t="s">
        <v>227</v>
      </c>
      <c r="B393" s="997"/>
      <c r="C393" s="997"/>
      <c r="D393" s="997"/>
      <c r="E393" s="997"/>
      <c r="F393" s="997"/>
      <c r="G393" s="997"/>
      <c r="H393" s="997"/>
      <c r="I393" s="997"/>
      <c r="J393" s="997"/>
      <c r="K393" s="997"/>
      <c r="L393" s="997"/>
      <c r="M393" s="997"/>
      <c r="N393" s="997"/>
      <c r="O393" s="997"/>
      <c r="P393" s="997"/>
      <c r="Q393" s="997"/>
      <c r="R393" s="997"/>
      <c r="S393" s="997"/>
      <c r="T393" s="997"/>
      <c r="U393" s="997"/>
      <c r="V393" s="997"/>
      <c r="W393" s="997"/>
      <c r="X393" s="997"/>
      <c r="Y393" s="997"/>
      <c r="Z393" s="997"/>
      <c r="AA393" s="997"/>
      <c r="AB393" s="997"/>
      <c r="AC393" s="997"/>
      <c r="AD393" s="997"/>
      <c r="AE393" s="997"/>
      <c r="AF393" s="997"/>
      <c r="AG393" s="997"/>
      <c r="AH393" s="997"/>
      <c r="AI393" s="997"/>
      <c r="AJ393" s="997"/>
      <c r="AK393" s="997"/>
      <c r="AL393" s="79"/>
      <c r="AM393" s="79"/>
      <c r="AN393" s="78"/>
      <c r="AX393" s="116"/>
      <c r="BA393" s="118"/>
      <c r="BB393" s="118"/>
      <c r="BC393" s="118"/>
    </row>
    <row r="394" spans="1:55" ht="10.5" customHeight="1" x14ac:dyDescent="0.2">
      <c r="A394" s="70"/>
      <c r="B394" s="70" t="s">
        <v>212</v>
      </c>
      <c r="C394" s="39"/>
      <c r="D394" s="39"/>
      <c r="E394" s="39"/>
      <c r="F394" s="39"/>
      <c r="G394" s="39"/>
      <c r="H394" s="39"/>
      <c r="I394" s="39"/>
      <c r="J394" s="39"/>
      <c r="K394" s="39"/>
      <c r="L394" s="39"/>
      <c r="M394" s="39"/>
      <c r="N394" s="39"/>
      <c r="O394" s="39"/>
      <c r="P394" s="39"/>
      <c r="Q394" s="39"/>
      <c r="R394" s="39"/>
      <c r="S394" s="39"/>
      <c r="T394" s="39"/>
      <c r="U394" s="39"/>
      <c r="V394" s="39"/>
      <c r="W394" s="39"/>
      <c r="X394" s="39"/>
      <c r="Y394" s="39"/>
      <c r="Z394" s="39"/>
      <c r="AA394" s="39"/>
      <c r="AB394" s="39"/>
      <c r="AC394" s="39"/>
      <c r="AD394" s="39"/>
      <c r="AE394" s="39"/>
      <c r="AF394" s="39"/>
      <c r="AG394" s="39"/>
      <c r="AH394" s="39"/>
      <c r="AI394" s="39"/>
      <c r="AJ394" s="39"/>
      <c r="AK394" s="39"/>
      <c r="AL394" s="79"/>
      <c r="AM394" s="79"/>
      <c r="AN394" s="78"/>
      <c r="AX394" s="116"/>
      <c r="BA394" s="118"/>
      <c r="BB394" s="118"/>
      <c r="BC394" s="118"/>
    </row>
    <row r="395" spans="1:55" ht="10.5" customHeight="1" x14ac:dyDescent="0.2">
      <c r="A395" s="70"/>
      <c r="B395" s="70" t="s">
        <v>213</v>
      </c>
      <c r="C395" s="39"/>
      <c r="D395" s="39"/>
      <c r="E395" s="39"/>
      <c r="F395" s="39"/>
      <c r="G395" s="39"/>
      <c r="H395" s="39"/>
      <c r="I395" s="39"/>
      <c r="J395" s="39"/>
      <c r="K395" s="39"/>
      <c r="L395" s="39"/>
      <c r="M395" s="39"/>
      <c r="N395" s="39"/>
      <c r="O395" s="39"/>
      <c r="P395" s="39"/>
      <c r="Q395" s="39"/>
      <c r="R395" s="39"/>
      <c r="S395" s="39"/>
      <c r="T395" s="39"/>
      <c r="U395" s="39"/>
      <c r="V395" s="39"/>
      <c r="W395" s="39"/>
      <c r="X395" s="39"/>
      <c r="Y395" s="39"/>
      <c r="Z395" s="39"/>
      <c r="AA395" s="39"/>
      <c r="AB395" s="39"/>
      <c r="AC395" s="39"/>
      <c r="AD395" s="39"/>
      <c r="AE395" s="39"/>
      <c r="AF395" s="39"/>
      <c r="AG395" s="39"/>
      <c r="AH395" s="39"/>
      <c r="AI395" s="39"/>
      <c r="AJ395" s="39"/>
      <c r="AK395" s="39"/>
      <c r="AL395" s="79"/>
      <c r="AM395" s="79"/>
      <c r="AN395" s="78"/>
      <c r="AX395" s="116"/>
      <c r="BA395" s="118"/>
      <c r="BB395" s="118"/>
      <c r="BC395" s="118"/>
    </row>
    <row r="396" spans="1:55" ht="10.5" customHeight="1" x14ac:dyDescent="0.2">
      <c r="A396" s="513" t="s">
        <v>228</v>
      </c>
      <c r="B396" s="513"/>
      <c r="C396" s="513"/>
      <c r="D396" s="513"/>
      <c r="E396" s="513"/>
      <c r="F396" s="513"/>
      <c r="G396" s="513"/>
      <c r="H396" s="513"/>
      <c r="I396" s="513"/>
      <c r="J396" s="513"/>
      <c r="K396" s="513"/>
      <c r="L396" s="513"/>
      <c r="M396" s="513"/>
      <c r="N396" s="513"/>
      <c r="O396" s="513"/>
      <c r="P396" s="513"/>
      <c r="Q396" s="513"/>
      <c r="R396" s="513"/>
      <c r="S396" s="513"/>
      <c r="T396" s="513"/>
      <c r="U396" s="513"/>
      <c r="V396" s="513"/>
      <c r="W396" s="513"/>
      <c r="X396" s="513"/>
      <c r="Y396" s="513"/>
      <c r="Z396" s="513"/>
      <c r="AA396" s="513"/>
      <c r="AB396" s="513"/>
      <c r="AC396" s="513"/>
      <c r="AD396" s="513"/>
      <c r="AE396" s="513"/>
      <c r="AF396" s="513"/>
      <c r="AG396" s="513"/>
      <c r="AH396" s="513"/>
      <c r="AI396" s="513"/>
      <c r="AJ396" s="513"/>
      <c r="AK396" s="513"/>
      <c r="AL396" s="79"/>
      <c r="AM396" s="79"/>
      <c r="AN396" s="78"/>
      <c r="AX396" s="116"/>
      <c r="BA396" s="118"/>
      <c r="BB396" s="118"/>
      <c r="BC396" s="118"/>
    </row>
    <row r="397" spans="1:55" ht="10.5" customHeight="1" x14ac:dyDescent="0.2">
      <c r="A397" s="513"/>
      <c r="B397" s="513"/>
      <c r="C397" s="513"/>
      <c r="D397" s="513"/>
      <c r="E397" s="513"/>
      <c r="F397" s="513"/>
      <c r="G397" s="513"/>
      <c r="H397" s="513"/>
      <c r="I397" s="513"/>
      <c r="J397" s="513"/>
      <c r="K397" s="513"/>
      <c r="L397" s="513"/>
      <c r="M397" s="513"/>
      <c r="N397" s="513"/>
      <c r="O397" s="513"/>
      <c r="P397" s="513"/>
      <c r="Q397" s="513"/>
      <c r="R397" s="513"/>
      <c r="S397" s="513"/>
      <c r="T397" s="513"/>
      <c r="U397" s="513"/>
      <c r="V397" s="513"/>
      <c r="W397" s="513"/>
      <c r="X397" s="513"/>
      <c r="Y397" s="513"/>
      <c r="Z397" s="513"/>
      <c r="AA397" s="513"/>
      <c r="AB397" s="513"/>
      <c r="AC397" s="513"/>
      <c r="AD397" s="513"/>
      <c r="AE397" s="513"/>
      <c r="AF397" s="513"/>
      <c r="AG397" s="513"/>
      <c r="AH397" s="513"/>
      <c r="AI397" s="513"/>
      <c r="AJ397" s="513"/>
      <c r="AK397" s="513"/>
      <c r="AL397" s="79"/>
      <c r="AM397" s="79"/>
      <c r="AN397" s="78"/>
      <c r="AX397" s="116"/>
      <c r="BA397" s="118"/>
      <c r="BB397" s="118"/>
      <c r="BC397" s="118"/>
    </row>
    <row r="398" spans="1:55" ht="10.5" customHeight="1" x14ac:dyDescent="0.2">
      <c r="A398" s="70"/>
      <c r="B398" s="70"/>
      <c r="C398" s="39"/>
      <c r="D398" s="39"/>
      <c r="E398" s="39"/>
      <c r="F398" s="39"/>
      <c r="G398" s="39"/>
      <c r="H398" s="39"/>
      <c r="I398" s="39"/>
      <c r="J398" s="39"/>
      <c r="K398" s="39"/>
      <c r="L398" s="39"/>
      <c r="M398" s="39"/>
      <c r="N398" s="39"/>
      <c r="O398" s="39"/>
      <c r="P398" s="39"/>
      <c r="Q398" s="39"/>
      <c r="R398" s="39"/>
      <c r="S398" s="39"/>
      <c r="T398" s="39"/>
      <c r="U398" s="39"/>
      <c r="V398" s="39"/>
      <c r="W398" s="39"/>
      <c r="X398" s="39"/>
      <c r="Y398" s="39"/>
      <c r="Z398" s="39"/>
      <c r="AA398" s="39"/>
      <c r="AB398" s="39"/>
      <c r="AC398" s="39"/>
      <c r="AD398" s="39"/>
      <c r="AE398" s="39"/>
      <c r="AF398" s="39"/>
      <c r="AG398" s="39"/>
      <c r="AH398" s="39"/>
      <c r="AI398" s="39"/>
      <c r="AJ398" s="39"/>
      <c r="AK398" s="39"/>
      <c r="AL398" s="79"/>
      <c r="AM398" s="79"/>
      <c r="AN398" s="78"/>
      <c r="AX398" s="116"/>
      <c r="BA398" s="118"/>
      <c r="BB398" s="118"/>
      <c r="BC398" s="118"/>
    </row>
    <row r="399" spans="1:55" ht="12.75" customHeight="1" x14ac:dyDescent="0.2">
      <c r="A399" s="39"/>
      <c r="B399" s="39"/>
      <c r="C399" s="39"/>
      <c r="D399" s="39"/>
      <c r="E399" s="39"/>
      <c r="F399" s="39"/>
      <c r="G399" s="39"/>
      <c r="H399" s="39"/>
      <c r="I399" s="39"/>
      <c r="J399" s="39"/>
      <c r="K399" s="39"/>
      <c r="L399" s="39"/>
      <c r="M399" s="39"/>
      <c r="N399" s="39"/>
      <c r="O399" s="39"/>
      <c r="P399" s="39"/>
      <c r="Q399" s="39"/>
      <c r="R399" s="39"/>
      <c r="S399" s="39"/>
      <c r="T399" s="39"/>
      <c r="U399" s="39"/>
      <c r="V399" s="39"/>
      <c r="W399" s="39"/>
      <c r="X399" s="39"/>
      <c r="Y399" s="39"/>
      <c r="Z399" s="39"/>
      <c r="AA399" s="39"/>
      <c r="AB399" s="39"/>
      <c r="AC399" s="39"/>
      <c r="AD399" s="39"/>
      <c r="AE399" s="39"/>
      <c r="AF399" s="39"/>
      <c r="AG399" s="39"/>
      <c r="AH399" s="39"/>
      <c r="AI399" s="39"/>
      <c r="AJ399" s="39"/>
      <c r="AK399" s="39"/>
      <c r="AX399" s="116"/>
      <c r="BA399" s="118"/>
      <c r="BB399" s="118"/>
      <c r="BC399" s="118"/>
    </row>
    <row r="400" spans="1:55" ht="12.75" customHeight="1" x14ac:dyDescent="0.2">
      <c r="A400" s="771" t="s">
        <v>145</v>
      </c>
      <c r="B400" s="771"/>
      <c r="C400" s="771"/>
      <c r="D400" s="771"/>
      <c r="E400" s="771"/>
      <c r="F400" s="771"/>
      <c r="G400" s="771"/>
      <c r="H400" s="771"/>
      <c r="I400" s="771"/>
      <c r="J400" s="771"/>
      <c r="K400" s="771"/>
      <c r="L400" s="771"/>
      <c r="M400" s="771"/>
      <c r="N400" s="771"/>
      <c r="O400" s="771"/>
      <c r="P400" s="771"/>
      <c r="Q400" s="771"/>
      <c r="R400" s="771"/>
      <c r="S400" s="771"/>
      <c r="T400" s="771"/>
      <c r="U400" s="771"/>
      <c r="V400" s="771"/>
      <c r="W400" s="771"/>
      <c r="X400" s="771"/>
      <c r="Y400" s="771"/>
      <c r="Z400" s="771"/>
      <c r="AA400" s="771"/>
      <c r="AB400" s="771"/>
      <c r="AC400" s="771"/>
      <c r="AD400" s="771"/>
      <c r="AE400" s="771"/>
      <c r="AF400" s="771"/>
      <c r="AG400" s="771"/>
      <c r="AH400" s="771"/>
      <c r="AI400" s="771"/>
      <c r="AJ400" s="771"/>
      <c r="AK400" s="771"/>
      <c r="AX400" s="116"/>
      <c r="BA400" s="118"/>
      <c r="BB400" s="118"/>
      <c r="BC400" s="118"/>
    </row>
    <row r="401" spans="1:55" x14ac:dyDescent="0.2">
      <c r="A401" s="772"/>
      <c r="B401" s="772"/>
      <c r="C401" s="772"/>
      <c r="D401" s="772"/>
      <c r="E401" s="772"/>
      <c r="F401" s="772"/>
      <c r="G401" s="772"/>
      <c r="H401" s="772"/>
      <c r="I401" s="772"/>
      <c r="J401" s="772"/>
      <c r="K401" s="772"/>
      <c r="L401" s="772"/>
      <c r="M401" s="772"/>
      <c r="N401" s="772"/>
      <c r="O401" s="772"/>
      <c r="P401" s="772"/>
      <c r="Q401" s="772"/>
      <c r="R401" s="772"/>
      <c r="S401" s="772"/>
      <c r="T401" s="772"/>
      <c r="U401" s="772"/>
      <c r="V401" s="772"/>
      <c r="W401" s="772"/>
      <c r="X401" s="772"/>
      <c r="Y401" s="772"/>
      <c r="Z401" s="772"/>
      <c r="AA401" s="772"/>
      <c r="AB401" s="772"/>
      <c r="AC401" s="772"/>
      <c r="AD401" s="772"/>
      <c r="AE401" s="772"/>
      <c r="AF401" s="772"/>
      <c r="AG401" s="772"/>
      <c r="AH401" s="772"/>
      <c r="AI401" s="772"/>
      <c r="AJ401" s="772"/>
      <c r="AK401" s="772"/>
      <c r="AX401" s="116"/>
      <c r="BA401" s="118"/>
      <c r="BB401" s="118"/>
      <c r="BC401" s="118"/>
    </row>
    <row r="402" spans="1:55" x14ac:dyDescent="0.2">
      <c r="A402" s="723" t="s">
        <v>233</v>
      </c>
      <c r="B402" s="724"/>
      <c r="C402" s="724"/>
      <c r="D402" s="724"/>
      <c r="E402" s="724"/>
      <c r="F402" s="724"/>
      <c r="G402" s="724"/>
      <c r="H402" s="724"/>
      <c r="I402" s="724"/>
      <c r="J402" s="724"/>
      <c r="K402" s="724"/>
      <c r="L402" s="724"/>
      <c r="M402" s="724"/>
      <c r="N402" s="724"/>
      <c r="O402" s="724"/>
      <c r="P402" s="724"/>
      <c r="Q402" s="724"/>
      <c r="R402" s="724"/>
      <c r="S402" s="724"/>
      <c r="T402" s="724"/>
      <c r="U402" s="724"/>
      <c r="V402" s="724"/>
      <c r="W402" s="724"/>
      <c r="X402" s="724"/>
      <c r="Y402" s="724"/>
      <c r="Z402" s="724"/>
      <c r="AA402" s="724"/>
      <c r="AB402" s="724"/>
      <c r="AC402" s="724"/>
      <c r="AD402" s="724"/>
      <c r="AE402" s="724"/>
      <c r="AF402" s="724"/>
      <c r="AG402" s="724"/>
      <c r="AH402" s="724"/>
      <c r="AI402" s="724"/>
      <c r="AJ402" s="724"/>
      <c r="AK402" s="725"/>
      <c r="AX402" s="116"/>
      <c r="BA402" s="118"/>
      <c r="BB402" s="118"/>
      <c r="BC402" s="118"/>
    </row>
    <row r="403" spans="1:55" x14ac:dyDescent="0.2">
      <c r="A403" s="726"/>
      <c r="B403" s="727"/>
      <c r="C403" s="727"/>
      <c r="D403" s="727"/>
      <c r="E403" s="727"/>
      <c r="F403" s="727"/>
      <c r="G403" s="727"/>
      <c r="H403" s="727"/>
      <c r="I403" s="727"/>
      <c r="J403" s="727"/>
      <c r="K403" s="727"/>
      <c r="L403" s="727"/>
      <c r="M403" s="727"/>
      <c r="N403" s="727"/>
      <c r="O403" s="727"/>
      <c r="P403" s="727"/>
      <c r="Q403" s="727"/>
      <c r="R403" s="727"/>
      <c r="S403" s="727"/>
      <c r="T403" s="727"/>
      <c r="U403" s="727"/>
      <c r="V403" s="727"/>
      <c r="W403" s="727"/>
      <c r="X403" s="727"/>
      <c r="Y403" s="727"/>
      <c r="Z403" s="727"/>
      <c r="AA403" s="727"/>
      <c r="AB403" s="727"/>
      <c r="AC403" s="727"/>
      <c r="AD403" s="727"/>
      <c r="AE403" s="727"/>
      <c r="AF403" s="727"/>
      <c r="AG403" s="727"/>
      <c r="AH403" s="727"/>
      <c r="AI403" s="727"/>
      <c r="AJ403" s="727"/>
      <c r="AK403" s="728"/>
      <c r="AX403" s="116"/>
      <c r="BA403" s="118"/>
      <c r="BB403" s="118"/>
      <c r="BC403" s="118"/>
    </row>
    <row r="404" spans="1:55" ht="12.75" customHeight="1" x14ac:dyDescent="0.2">
      <c r="A404" s="726"/>
      <c r="B404" s="727"/>
      <c r="C404" s="727"/>
      <c r="D404" s="727"/>
      <c r="E404" s="727"/>
      <c r="F404" s="727"/>
      <c r="G404" s="727"/>
      <c r="H404" s="727"/>
      <c r="I404" s="727"/>
      <c r="J404" s="727"/>
      <c r="K404" s="727"/>
      <c r="L404" s="727"/>
      <c r="M404" s="727"/>
      <c r="N404" s="727"/>
      <c r="O404" s="727"/>
      <c r="P404" s="727"/>
      <c r="Q404" s="727"/>
      <c r="R404" s="727"/>
      <c r="S404" s="727"/>
      <c r="T404" s="727"/>
      <c r="U404" s="727"/>
      <c r="V404" s="727"/>
      <c r="W404" s="727"/>
      <c r="X404" s="727"/>
      <c r="Y404" s="727"/>
      <c r="Z404" s="727"/>
      <c r="AA404" s="727"/>
      <c r="AB404" s="727"/>
      <c r="AC404" s="727"/>
      <c r="AD404" s="727"/>
      <c r="AE404" s="727"/>
      <c r="AF404" s="727"/>
      <c r="AG404" s="727"/>
      <c r="AH404" s="727"/>
      <c r="AI404" s="727"/>
      <c r="AJ404" s="727"/>
      <c r="AK404" s="728"/>
      <c r="AX404" s="116"/>
      <c r="BA404" s="118"/>
      <c r="BB404" s="118"/>
      <c r="BC404" s="118"/>
    </row>
    <row r="405" spans="1:55" x14ac:dyDescent="0.2">
      <c r="A405" s="726"/>
      <c r="B405" s="727"/>
      <c r="C405" s="727"/>
      <c r="D405" s="727"/>
      <c r="E405" s="727"/>
      <c r="F405" s="727"/>
      <c r="G405" s="727"/>
      <c r="H405" s="727"/>
      <c r="I405" s="727"/>
      <c r="J405" s="727"/>
      <c r="K405" s="727"/>
      <c r="L405" s="727"/>
      <c r="M405" s="727"/>
      <c r="N405" s="727"/>
      <c r="O405" s="727"/>
      <c r="P405" s="727"/>
      <c r="Q405" s="727"/>
      <c r="R405" s="727"/>
      <c r="S405" s="727"/>
      <c r="T405" s="727"/>
      <c r="U405" s="727"/>
      <c r="V405" s="727"/>
      <c r="W405" s="727"/>
      <c r="X405" s="727"/>
      <c r="Y405" s="727"/>
      <c r="Z405" s="727"/>
      <c r="AA405" s="727"/>
      <c r="AB405" s="727"/>
      <c r="AC405" s="727"/>
      <c r="AD405" s="727"/>
      <c r="AE405" s="727"/>
      <c r="AF405" s="727"/>
      <c r="AG405" s="727"/>
      <c r="AH405" s="727"/>
      <c r="AI405" s="727"/>
      <c r="AJ405" s="727"/>
      <c r="AK405" s="728"/>
      <c r="AX405" s="116"/>
      <c r="BA405" s="118"/>
      <c r="BB405" s="118"/>
      <c r="BC405" s="118"/>
    </row>
    <row r="406" spans="1:55" x14ac:dyDescent="0.2">
      <c r="A406" s="726"/>
      <c r="B406" s="727"/>
      <c r="C406" s="727"/>
      <c r="D406" s="727"/>
      <c r="E406" s="727"/>
      <c r="F406" s="727"/>
      <c r="G406" s="727"/>
      <c r="H406" s="727"/>
      <c r="I406" s="727"/>
      <c r="J406" s="727"/>
      <c r="K406" s="727"/>
      <c r="L406" s="727"/>
      <c r="M406" s="727"/>
      <c r="N406" s="727"/>
      <c r="O406" s="727"/>
      <c r="P406" s="727"/>
      <c r="Q406" s="727"/>
      <c r="R406" s="727"/>
      <c r="S406" s="727"/>
      <c r="T406" s="727"/>
      <c r="U406" s="727"/>
      <c r="V406" s="727"/>
      <c r="W406" s="727"/>
      <c r="X406" s="727"/>
      <c r="Y406" s="727"/>
      <c r="Z406" s="727"/>
      <c r="AA406" s="727"/>
      <c r="AB406" s="727"/>
      <c r="AC406" s="727"/>
      <c r="AD406" s="727"/>
      <c r="AE406" s="727"/>
      <c r="AF406" s="727"/>
      <c r="AG406" s="727"/>
      <c r="AH406" s="727"/>
      <c r="AI406" s="727"/>
      <c r="AJ406" s="727"/>
      <c r="AK406" s="728"/>
      <c r="AX406" s="116"/>
      <c r="BA406" s="118"/>
      <c r="BB406" s="118"/>
      <c r="BC406" s="118"/>
    </row>
    <row r="407" spans="1:55" x14ac:dyDescent="0.2">
      <c r="A407" s="726"/>
      <c r="B407" s="727"/>
      <c r="C407" s="727"/>
      <c r="D407" s="727"/>
      <c r="E407" s="727"/>
      <c r="F407" s="727"/>
      <c r="G407" s="727"/>
      <c r="H407" s="727"/>
      <c r="I407" s="727"/>
      <c r="J407" s="727"/>
      <c r="K407" s="727"/>
      <c r="L407" s="727"/>
      <c r="M407" s="727"/>
      <c r="N407" s="727"/>
      <c r="O407" s="727"/>
      <c r="P407" s="727"/>
      <c r="Q407" s="727"/>
      <c r="R407" s="727"/>
      <c r="S407" s="727"/>
      <c r="T407" s="727"/>
      <c r="U407" s="727"/>
      <c r="V407" s="727"/>
      <c r="W407" s="727"/>
      <c r="X407" s="727"/>
      <c r="Y407" s="727"/>
      <c r="Z407" s="727"/>
      <c r="AA407" s="727"/>
      <c r="AB407" s="727"/>
      <c r="AC407" s="727"/>
      <c r="AD407" s="727"/>
      <c r="AE407" s="727"/>
      <c r="AF407" s="727"/>
      <c r="AG407" s="727"/>
      <c r="AH407" s="727"/>
      <c r="AI407" s="727"/>
      <c r="AJ407" s="727"/>
      <c r="AK407" s="728"/>
      <c r="AX407" s="116"/>
      <c r="BA407" s="118"/>
      <c r="BB407" s="118"/>
      <c r="BC407" s="118"/>
    </row>
    <row r="408" spans="1:55" x14ac:dyDescent="0.2">
      <c r="A408" s="726"/>
      <c r="B408" s="727"/>
      <c r="C408" s="727"/>
      <c r="D408" s="727"/>
      <c r="E408" s="727"/>
      <c r="F408" s="727"/>
      <c r="G408" s="727"/>
      <c r="H408" s="727"/>
      <c r="I408" s="727"/>
      <c r="J408" s="727"/>
      <c r="K408" s="727"/>
      <c r="L408" s="727"/>
      <c r="M408" s="727"/>
      <c r="N408" s="727"/>
      <c r="O408" s="727"/>
      <c r="P408" s="727"/>
      <c r="Q408" s="727"/>
      <c r="R408" s="727"/>
      <c r="S408" s="727"/>
      <c r="T408" s="727"/>
      <c r="U408" s="727"/>
      <c r="V408" s="727"/>
      <c r="W408" s="727"/>
      <c r="X408" s="727"/>
      <c r="Y408" s="727"/>
      <c r="Z408" s="727"/>
      <c r="AA408" s="727"/>
      <c r="AB408" s="727"/>
      <c r="AC408" s="727"/>
      <c r="AD408" s="727"/>
      <c r="AE408" s="727"/>
      <c r="AF408" s="727"/>
      <c r="AG408" s="727"/>
      <c r="AH408" s="727"/>
      <c r="AI408" s="727"/>
      <c r="AJ408" s="727"/>
      <c r="AK408" s="728"/>
      <c r="AX408" s="116"/>
      <c r="BA408" s="118"/>
      <c r="BB408" s="118"/>
      <c r="BC408" s="118"/>
    </row>
    <row r="409" spans="1:55" x14ac:dyDescent="0.2">
      <c r="A409" s="726"/>
      <c r="B409" s="727"/>
      <c r="C409" s="727"/>
      <c r="D409" s="727"/>
      <c r="E409" s="727"/>
      <c r="F409" s="727"/>
      <c r="G409" s="727"/>
      <c r="H409" s="727"/>
      <c r="I409" s="727"/>
      <c r="J409" s="727"/>
      <c r="K409" s="727"/>
      <c r="L409" s="727"/>
      <c r="M409" s="727"/>
      <c r="N409" s="727"/>
      <c r="O409" s="727"/>
      <c r="P409" s="727"/>
      <c r="Q409" s="727"/>
      <c r="R409" s="727"/>
      <c r="S409" s="727"/>
      <c r="T409" s="727"/>
      <c r="U409" s="727"/>
      <c r="V409" s="727"/>
      <c r="W409" s="727"/>
      <c r="X409" s="727"/>
      <c r="Y409" s="727"/>
      <c r="Z409" s="727"/>
      <c r="AA409" s="727"/>
      <c r="AB409" s="727"/>
      <c r="AC409" s="727"/>
      <c r="AD409" s="727"/>
      <c r="AE409" s="727"/>
      <c r="AF409" s="727"/>
      <c r="AG409" s="727"/>
      <c r="AH409" s="727"/>
      <c r="AI409" s="727"/>
      <c r="AJ409" s="727"/>
      <c r="AK409" s="728"/>
      <c r="AX409" s="116"/>
      <c r="BA409" s="118"/>
      <c r="BB409" s="118"/>
      <c r="BC409" s="118"/>
    </row>
    <row r="410" spans="1:55" x14ac:dyDescent="0.2">
      <c r="A410" s="726"/>
      <c r="B410" s="727"/>
      <c r="C410" s="727"/>
      <c r="D410" s="727"/>
      <c r="E410" s="727"/>
      <c r="F410" s="727"/>
      <c r="G410" s="727"/>
      <c r="H410" s="727"/>
      <c r="I410" s="727"/>
      <c r="J410" s="727"/>
      <c r="K410" s="727"/>
      <c r="L410" s="727"/>
      <c r="M410" s="727"/>
      <c r="N410" s="727"/>
      <c r="O410" s="727"/>
      <c r="P410" s="727"/>
      <c r="Q410" s="727"/>
      <c r="R410" s="727"/>
      <c r="S410" s="727"/>
      <c r="T410" s="727"/>
      <c r="U410" s="727"/>
      <c r="V410" s="727"/>
      <c r="W410" s="727"/>
      <c r="X410" s="727"/>
      <c r="Y410" s="727"/>
      <c r="Z410" s="727"/>
      <c r="AA410" s="727"/>
      <c r="AB410" s="727"/>
      <c r="AC410" s="727"/>
      <c r="AD410" s="727"/>
      <c r="AE410" s="727"/>
      <c r="AF410" s="727"/>
      <c r="AG410" s="727"/>
      <c r="AH410" s="727"/>
      <c r="AI410" s="727"/>
      <c r="AJ410" s="727"/>
      <c r="AK410" s="728"/>
      <c r="AX410" s="116"/>
      <c r="BA410" s="118"/>
      <c r="BB410" s="118"/>
      <c r="BC410" s="118"/>
    </row>
    <row r="411" spans="1:55" x14ac:dyDescent="0.2">
      <c r="A411" s="726"/>
      <c r="B411" s="727"/>
      <c r="C411" s="727"/>
      <c r="D411" s="727"/>
      <c r="E411" s="727"/>
      <c r="F411" s="727"/>
      <c r="G411" s="727"/>
      <c r="H411" s="727"/>
      <c r="I411" s="727"/>
      <c r="J411" s="727"/>
      <c r="K411" s="727"/>
      <c r="L411" s="727"/>
      <c r="M411" s="727"/>
      <c r="N411" s="727"/>
      <c r="O411" s="727"/>
      <c r="P411" s="727"/>
      <c r="Q411" s="727"/>
      <c r="R411" s="727"/>
      <c r="S411" s="727"/>
      <c r="T411" s="727"/>
      <c r="U411" s="727"/>
      <c r="V411" s="727"/>
      <c r="W411" s="727"/>
      <c r="X411" s="727"/>
      <c r="Y411" s="727"/>
      <c r="Z411" s="727"/>
      <c r="AA411" s="727"/>
      <c r="AB411" s="727"/>
      <c r="AC411" s="727"/>
      <c r="AD411" s="727"/>
      <c r="AE411" s="727"/>
      <c r="AF411" s="727"/>
      <c r="AG411" s="727"/>
      <c r="AH411" s="727"/>
      <c r="AI411" s="727"/>
      <c r="AJ411" s="727"/>
      <c r="AK411" s="728"/>
      <c r="AX411" s="116"/>
      <c r="BA411" s="118"/>
      <c r="BB411" s="118"/>
      <c r="BC411" s="118"/>
    </row>
    <row r="412" spans="1:55" x14ac:dyDescent="0.2">
      <c r="A412" s="726"/>
      <c r="B412" s="727"/>
      <c r="C412" s="727"/>
      <c r="D412" s="727"/>
      <c r="E412" s="727"/>
      <c r="F412" s="727"/>
      <c r="G412" s="727"/>
      <c r="H412" s="727"/>
      <c r="I412" s="727"/>
      <c r="J412" s="727"/>
      <c r="K412" s="727"/>
      <c r="L412" s="727"/>
      <c r="M412" s="727"/>
      <c r="N412" s="727"/>
      <c r="O412" s="727"/>
      <c r="P412" s="727"/>
      <c r="Q412" s="727"/>
      <c r="R412" s="727"/>
      <c r="S412" s="727"/>
      <c r="T412" s="727"/>
      <c r="U412" s="727"/>
      <c r="V412" s="727"/>
      <c r="W412" s="727"/>
      <c r="X412" s="727"/>
      <c r="Y412" s="727"/>
      <c r="Z412" s="727"/>
      <c r="AA412" s="727"/>
      <c r="AB412" s="727"/>
      <c r="AC412" s="727"/>
      <c r="AD412" s="727"/>
      <c r="AE412" s="727"/>
      <c r="AF412" s="727"/>
      <c r="AG412" s="727"/>
      <c r="AH412" s="727"/>
      <c r="AI412" s="727"/>
      <c r="AJ412" s="727"/>
      <c r="AK412" s="728"/>
      <c r="AX412" s="116"/>
      <c r="BA412" s="118"/>
      <c r="BB412" s="118"/>
      <c r="BC412" s="118"/>
    </row>
    <row r="413" spans="1:55" x14ac:dyDescent="0.2">
      <c r="A413" s="726"/>
      <c r="B413" s="727"/>
      <c r="C413" s="727"/>
      <c r="D413" s="727"/>
      <c r="E413" s="727"/>
      <c r="F413" s="727"/>
      <c r="G413" s="727"/>
      <c r="H413" s="727"/>
      <c r="I413" s="727"/>
      <c r="J413" s="727"/>
      <c r="K413" s="727"/>
      <c r="L413" s="727"/>
      <c r="M413" s="727"/>
      <c r="N413" s="727"/>
      <c r="O413" s="727"/>
      <c r="P413" s="727"/>
      <c r="Q413" s="727"/>
      <c r="R413" s="727"/>
      <c r="S413" s="727"/>
      <c r="T413" s="727"/>
      <c r="U413" s="727"/>
      <c r="V413" s="727"/>
      <c r="W413" s="727"/>
      <c r="X413" s="727"/>
      <c r="Y413" s="727"/>
      <c r="Z413" s="727"/>
      <c r="AA413" s="727"/>
      <c r="AB413" s="727"/>
      <c r="AC413" s="727"/>
      <c r="AD413" s="727"/>
      <c r="AE413" s="727"/>
      <c r="AF413" s="727"/>
      <c r="AG413" s="727"/>
      <c r="AH413" s="727"/>
      <c r="AI413" s="727"/>
      <c r="AJ413" s="727"/>
      <c r="AK413" s="728"/>
      <c r="AX413" s="116"/>
      <c r="BA413" s="118"/>
      <c r="BB413" s="118"/>
      <c r="BC413" s="118"/>
    </row>
    <row r="414" spans="1:55" ht="14.25" customHeight="1" x14ac:dyDescent="0.2">
      <c r="A414" s="726"/>
      <c r="B414" s="727"/>
      <c r="C414" s="727"/>
      <c r="D414" s="727"/>
      <c r="E414" s="727"/>
      <c r="F414" s="727"/>
      <c r="G414" s="727"/>
      <c r="H414" s="727"/>
      <c r="I414" s="727"/>
      <c r="J414" s="727"/>
      <c r="K414" s="727"/>
      <c r="L414" s="727"/>
      <c r="M414" s="727"/>
      <c r="N414" s="727"/>
      <c r="O414" s="727"/>
      <c r="P414" s="727"/>
      <c r="Q414" s="727"/>
      <c r="R414" s="727"/>
      <c r="S414" s="727"/>
      <c r="T414" s="727"/>
      <c r="U414" s="727"/>
      <c r="V414" s="727"/>
      <c r="W414" s="727"/>
      <c r="X414" s="727"/>
      <c r="Y414" s="727"/>
      <c r="Z414" s="727"/>
      <c r="AA414" s="727"/>
      <c r="AB414" s="727"/>
      <c r="AC414" s="727"/>
      <c r="AD414" s="727"/>
      <c r="AE414" s="727"/>
      <c r="AF414" s="727"/>
      <c r="AG414" s="727"/>
      <c r="AH414" s="727"/>
      <c r="AI414" s="727"/>
      <c r="AJ414" s="727"/>
      <c r="AK414" s="728"/>
      <c r="AX414" s="116"/>
      <c r="BA414" s="118"/>
      <c r="BB414" s="118"/>
      <c r="BC414" s="118"/>
    </row>
    <row r="415" spans="1:55" ht="14.25" customHeight="1" x14ac:dyDescent="0.2">
      <c r="A415" s="726"/>
      <c r="B415" s="727"/>
      <c r="C415" s="727"/>
      <c r="D415" s="727"/>
      <c r="E415" s="727"/>
      <c r="F415" s="727"/>
      <c r="G415" s="727"/>
      <c r="H415" s="727"/>
      <c r="I415" s="727"/>
      <c r="J415" s="727"/>
      <c r="K415" s="727"/>
      <c r="L415" s="727"/>
      <c r="M415" s="727"/>
      <c r="N415" s="727"/>
      <c r="O415" s="727"/>
      <c r="P415" s="727"/>
      <c r="Q415" s="727"/>
      <c r="R415" s="727"/>
      <c r="S415" s="727"/>
      <c r="T415" s="727"/>
      <c r="U415" s="727"/>
      <c r="V415" s="727"/>
      <c r="W415" s="727"/>
      <c r="X415" s="727"/>
      <c r="Y415" s="727"/>
      <c r="Z415" s="727"/>
      <c r="AA415" s="727"/>
      <c r="AB415" s="727"/>
      <c r="AC415" s="727"/>
      <c r="AD415" s="727"/>
      <c r="AE415" s="727"/>
      <c r="AF415" s="727"/>
      <c r="AG415" s="727"/>
      <c r="AH415" s="727"/>
      <c r="AI415" s="727"/>
      <c r="AJ415" s="727"/>
      <c r="AK415" s="728"/>
      <c r="AX415" s="116"/>
      <c r="BA415" s="118"/>
      <c r="BB415" s="118"/>
      <c r="BC415" s="118"/>
    </row>
    <row r="416" spans="1:55" ht="14.25" customHeight="1" x14ac:dyDescent="0.2">
      <c r="A416" s="726"/>
      <c r="B416" s="727"/>
      <c r="C416" s="727"/>
      <c r="D416" s="727"/>
      <c r="E416" s="727"/>
      <c r="F416" s="727"/>
      <c r="G416" s="727"/>
      <c r="H416" s="727"/>
      <c r="I416" s="727"/>
      <c r="J416" s="727"/>
      <c r="K416" s="727"/>
      <c r="L416" s="727"/>
      <c r="M416" s="727"/>
      <c r="N416" s="727"/>
      <c r="O416" s="727"/>
      <c r="P416" s="727"/>
      <c r="Q416" s="727"/>
      <c r="R416" s="727"/>
      <c r="S416" s="727"/>
      <c r="T416" s="727"/>
      <c r="U416" s="727"/>
      <c r="V416" s="727"/>
      <c r="W416" s="727"/>
      <c r="X416" s="727"/>
      <c r="Y416" s="727"/>
      <c r="Z416" s="727"/>
      <c r="AA416" s="727"/>
      <c r="AB416" s="727"/>
      <c r="AC416" s="727"/>
      <c r="AD416" s="727"/>
      <c r="AE416" s="727"/>
      <c r="AF416" s="727"/>
      <c r="AG416" s="727"/>
      <c r="AH416" s="727"/>
      <c r="AI416" s="727"/>
      <c r="AJ416" s="727"/>
      <c r="AK416" s="728"/>
      <c r="AX416" s="116"/>
      <c r="BA416" s="118"/>
      <c r="BB416" s="118"/>
      <c r="BC416" s="118"/>
    </row>
    <row r="417" spans="1:55" ht="15.75" customHeight="1" x14ac:dyDescent="0.2">
      <c r="A417" s="726"/>
      <c r="B417" s="727"/>
      <c r="C417" s="727"/>
      <c r="D417" s="727"/>
      <c r="E417" s="727"/>
      <c r="F417" s="727"/>
      <c r="G417" s="727"/>
      <c r="H417" s="727"/>
      <c r="I417" s="727"/>
      <c r="J417" s="727"/>
      <c r="K417" s="727"/>
      <c r="L417" s="727"/>
      <c r="M417" s="727"/>
      <c r="N417" s="727"/>
      <c r="O417" s="727"/>
      <c r="P417" s="727"/>
      <c r="Q417" s="727"/>
      <c r="R417" s="727"/>
      <c r="S417" s="727"/>
      <c r="T417" s="727"/>
      <c r="U417" s="727"/>
      <c r="V417" s="727"/>
      <c r="W417" s="727"/>
      <c r="X417" s="727"/>
      <c r="Y417" s="727"/>
      <c r="Z417" s="727"/>
      <c r="AA417" s="727"/>
      <c r="AB417" s="727"/>
      <c r="AC417" s="727"/>
      <c r="AD417" s="727"/>
      <c r="AE417" s="727"/>
      <c r="AF417" s="727"/>
      <c r="AG417" s="727"/>
      <c r="AH417" s="727"/>
      <c r="AI417" s="727"/>
      <c r="AJ417" s="727"/>
      <c r="AK417" s="728"/>
      <c r="AX417" s="116"/>
      <c r="BA417" s="118"/>
      <c r="BB417" s="118"/>
      <c r="BC417" s="118"/>
    </row>
    <row r="418" spans="1:55" x14ac:dyDescent="0.2">
      <c r="A418" s="726"/>
      <c r="B418" s="727"/>
      <c r="C418" s="727"/>
      <c r="D418" s="727"/>
      <c r="E418" s="727"/>
      <c r="F418" s="727"/>
      <c r="G418" s="727"/>
      <c r="H418" s="727"/>
      <c r="I418" s="727"/>
      <c r="J418" s="727"/>
      <c r="K418" s="727"/>
      <c r="L418" s="727"/>
      <c r="M418" s="727"/>
      <c r="N418" s="727"/>
      <c r="O418" s="727"/>
      <c r="P418" s="727"/>
      <c r="Q418" s="727"/>
      <c r="R418" s="727"/>
      <c r="S418" s="727"/>
      <c r="T418" s="727"/>
      <c r="U418" s="727"/>
      <c r="V418" s="727"/>
      <c r="W418" s="727"/>
      <c r="X418" s="727"/>
      <c r="Y418" s="727"/>
      <c r="Z418" s="727"/>
      <c r="AA418" s="727"/>
      <c r="AB418" s="727"/>
      <c r="AC418" s="727"/>
      <c r="AD418" s="727"/>
      <c r="AE418" s="727"/>
      <c r="AF418" s="727"/>
      <c r="AG418" s="727"/>
      <c r="AH418" s="727"/>
      <c r="AI418" s="727"/>
      <c r="AJ418" s="727"/>
      <c r="AK418" s="728"/>
      <c r="AX418" s="116"/>
      <c r="BA418" s="118"/>
      <c r="BB418" s="118"/>
      <c r="BC418" s="118"/>
    </row>
    <row r="419" spans="1:55" x14ac:dyDescent="0.2">
      <c r="A419" s="726"/>
      <c r="B419" s="727"/>
      <c r="C419" s="727"/>
      <c r="D419" s="727"/>
      <c r="E419" s="727"/>
      <c r="F419" s="727"/>
      <c r="G419" s="727"/>
      <c r="H419" s="727"/>
      <c r="I419" s="727"/>
      <c r="J419" s="727"/>
      <c r="K419" s="727"/>
      <c r="L419" s="727"/>
      <c r="M419" s="727"/>
      <c r="N419" s="727"/>
      <c r="O419" s="727"/>
      <c r="P419" s="727"/>
      <c r="Q419" s="727"/>
      <c r="R419" s="727"/>
      <c r="S419" s="727"/>
      <c r="T419" s="727"/>
      <c r="U419" s="727"/>
      <c r="V419" s="727"/>
      <c r="W419" s="727"/>
      <c r="X419" s="727"/>
      <c r="Y419" s="727"/>
      <c r="Z419" s="727"/>
      <c r="AA419" s="727"/>
      <c r="AB419" s="727"/>
      <c r="AC419" s="727"/>
      <c r="AD419" s="727"/>
      <c r="AE419" s="727"/>
      <c r="AF419" s="727"/>
      <c r="AG419" s="727"/>
      <c r="AH419" s="727"/>
      <c r="AI419" s="727"/>
      <c r="AJ419" s="727"/>
      <c r="AK419" s="728"/>
      <c r="AX419" s="116"/>
      <c r="BA419" s="118"/>
      <c r="BB419" s="118"/>
      <c r="BC419" s="118"/>
    </row>
    <row r="420" spans="1:55" x14ac:dyDescent="0.2">
      <c r="A420" s="726"/>
      <c r="B420" s="727"/>
      <c r="C420" s="727"/>
      <c r="D420" s="727"/>
      <c r="E420" s="727"/>
      <c r="F420" s="727"/>
      <c r="G420" s="727"/>
      <c r="H420" s="727"/>
      <c r="I420" s="727"/>
      <c r="J420" s="727"/>
      <c r="K420" s="727"/>
      <c r="L420" s="727"/>
      <c r="M420" s="727"/>
      <c r="N420" s="727"/>
      <c r="O420" s="727"/>
      <c r="P420" s="727"/>
      <c r="Q420" s="727"/>
      <c r="R420" s="727"/>
      <c r="S420" s="727"/>
      <c r="T420" s="727"/>
      <c r="U420" s="727"/>
      <c r="V420" s="727"/>
      <c r="W420" s="727"/>
      <c r="X420" s="727"/>
      <c r="Y420" s="727"/>
      <c r="Z420" s="727"/>
      <c r="AA420" s="727"/>
      <c r="AB420" s="727"/>
      <c r="AC420" s="727"/>
      <c r="AD420" s="727"/>
      <c r="AE420" s="727"/>
      <c r="AF420" s="727"/>
      <c r="AG420" s="727"/>
      <c r="AH420" s="727"/>
      <c r="AI420" s="727"/>
      <c r="AJ420" s="727"/>
      <c r="AK420" s="728"/>
      <c r="AX420" s="116"/>
      <c r="BA420" s="118"/>
      <c r="BB420" s="118"/>
      <c r="BC420" s="118"/>
    </row>
    <row r="421" spans="1:55" x14ac:dyDescent="0.2">
      <c r="A421" s="726"/>
      <c r="B421" s="727"/>
      <c r="C421" s="727"/>
      <c r="D421" s="727"/>
      <c r="E421" s="727"/>
      <c r="F421" s="727"/>
      <c r="G421" s="727"/>
      <c r="H421" s="727"/>
      <c r="I421" s="727"/>
      <c r="J421" s="727"/>
      <c r="K421" s="727"/>
      <c r="L421" s="727"/>
      <c r="M421" s="727"/>
      <c r="N421" s="727"/>
      <c r="O421" s="727"/>
      <c r="P421" s="727"/>
      <c r="Q421" s="727"/>
      <c r="R421" s="727"/>
      <c r="S421" s="727"/>
      <c r="T421" s="727"/>
      <c r="U421" s="727"/>
      <c r="V421" s="727"/>
      <c r="W421" s="727"/>
      <c r="X421" s="727"/>
      <c r="Y421" s="727"/>
      <c r="Z421" s="727"/>
      <c r="AA421" s="727"/>
      <c r="AB421" s="727"/>
      <c r="AC421" s="727"/>
      <c r="AD421" s="727"/>
      <c r="AE421" s="727"/>
      <c r="AF421" s="727"/>
      <c r="AG421" s="727"/>
      <c r="AH421" s="727"/>
      <c r="AI421" s="727"/>
      <c r="AJ421" s="727"/>
      <c r="AK421" s="728"/>
      <c r="AX421" s="116"/>
      <c r="BA421" s="118"/>
      <c r="BB421" s="118"/>
      <c r="BC421" s="118"/>
    </row>
    <row r="422" spans="1:55" x14ac:dyDescent="0.2">
      <c r="A422" s="726"/>
      <c r="B422" s="727"/>
      <c r="C422" s="727"/>
      <c r="D422" s="727"/>
      <c r="E422" s="727"/>
      <c r="F422" s="727"/>
      <c r="G422" s="727"/>
      <c r="H422" s="727"/>
      <c r="I422" s="727"/>
      <c r="J422" s="727"/>
      <c r="K422" s="727"/>
      <c r="L422" s="727"/>
      <c r="M422" s="727"/>
      <c r="N422" s="727"/>
      <c r="O422" s="727"/>
      <c r="P422" s="727"/>
      <c r="Q422" s="727"/>
      <c r="R422" s="727"/>
      <c r="S422" s="727"/>
      <c r="T422" s="727"/>
      <c r="U422" s="727"/>
      <c r="V422" s="727"/>
      <c r="W422" s="727"/>
      <c r="X422" s="727"/>
      <c r="Y422" s="727"/>
      <c r="Z422" s="727"/>
      <c r="AA422" s="727"/>
      <c r="AB422" s="727"/>
      <c r="AC422" s="727"/>
      <c r="AD422" s="727"/>
      <c r="AE422" s="727"/>
      <c r="AF422" s="727"/>
      <c r="AG422" s="727"/>
      <c r="AH422" s="727"/>
      <c r="AI422" s="727"/>
      <c r="AJ422" s="727"/>
      <c r="AK422" s="728"/>
      <c r="AX422" s="116"/>
      <c r="BA422" s="118"/>
      <c r="BB422" s="118"/>
      <c r="BC422" s="118"/>
    </row>
    <row r="423" spans="1:55" x14ac:dyDescent="0.2">
      <c r="A423" s="726"/>
      <c r="B423" s="727"/>
      <c r="C423" s="727"/>
      <c r="D423" s="727"/>
      <c r="E423" s="727"/>
      <c r="F423" s="727"/>
      <c r="G423" s="727"/>
      <c r="H423" s="727"/>
      <c r="I423" s="727"/>
      <c r="J423" s="727"/>
      <c r="K423" s="727"/>
      <c r="L423" s="727"/>
      <c r="M423" s="727"/>
      <c r="N423" s="727"/>
      <c r="O423" s="727"/>
      <c r="P423" s="727"/>
      <c r="Q423" s="727"/>
      <c r="R423" s="727"/>
      <c r="S423" s="727"/>
      <c r="T423" s="727"/>
      <c r="U423" s="727"/>
      <c r="V423" s="727"/>
      <c r="W423" s="727"/>
      <c r="X423" s="727"/>
      <c r="Y423" s="727"/>
      <c r="Z423" s="727"/>
      <c r="AA423" s="727"/>
      <c r="AB423" s="727"/>
      <c r="AC423" s="727"/>
      <c r="AD423" s="727"/>
      <c r="AE423" s="727"/>
      <c r="AF423" s="727"/>
      <c r="AG423" s="727"/>
      <c r="AH423" s="727"/>
      <c r="AI423" s="727"/>
      <c r="AJ423" s="727"/>
      <c r="AK423" s="728"/>
      <c r="AX423" s="116"/>
      <c r="BA423" s="118"/>
      <c r="BB423" s="118"/>
      <c r="BC423" s="118"/>
    </row>
    <row r="424" spans="1:55" x14ac:dyDescent="0.2">
      <c r="A424" s="726"/>
      <c r="B424" s="727"/>
      <c r="C424" s="727"/>
      <c r="D424" s="727"/>
      <c r="E424" s="727"/>
      <c r="F424" s="727"/>
      <c r="G424" s="727"/>
      <c r="H424" s="727"/>
      <c r="I424" s="727"/>
      <c r="J424" s="727"/>
      <c r="K424" s="727"/>
      <c r="L424" s="727"/>
      <c r="M424" s="727"/>
      <c r="N424" s="727"/>
      <c r="O424" s="727"/>
      <c r="P424" s="727"/>
      <c r="Q424" s="727"/>
      <c r="R424" s="727"/>
      <c r="S424" s="727"/>
      <c r="T424" s="727"/>
      <c r="U424" s="727"/>
      <c r="V424" s="727"/>
      <c r="W424" s="727"/>
      <c r="X424" s="727"/>
      <c r="Y424" s="727"/>
      <c r="Z424" s="727"/>
      <c r="AA424" s="727"/>
      <c r="AB424" s="727"/>
      <c r="AC424" s="727"/>
      <c r="AD424" s="727"/>
      <c r="AE424" s="727"/>
      <c r="AF424" s="727"/>
      <c r="AG424" s="727"/>
      <c r="AH424" s="727"/>
      <c r="AI424" s="727"/>
      <c r="AJ424" s="727"/>
      <c r="AK424" s="728"/>
      <c r="AX424" s="116"/>
      <c r="BA424" s="118"/>
      <c r="BB424" s="118"/>
      <c r="BC424" s="118"/>
    </row>
    <row r="425" spans="1:55" x14ac:dyDescent="0.2">
      <c r="A425" s="726"/>
      <c r="B425" s="727"/>
      <c r="C425" s="727"/>
      <c r="D425" s="727"/>
      <c r="E425" s="727"/>
      <c r="F425" s="727"/>
      <c r="G425" s="727"/>
      <c r="H425" s="727"/>
      <c r="I425" s="727"/>
      <c r="J425" s="727"/>
      <c r="K425" s="727"/>
      <c r="L425" s="727"/>
      <c r="M425" s="727"/>
      <c r="N425" s="727"/>
      <c r="O425" s="727"/>
      <c r="P425" s="727"/>
      <c r="Q425" s="727"/>
      <c r="R425" s="727"/>
      <c r="S425" s="727"/>
      <c r="T425" s="727"/>
      <c r="U425" s="727"/>
      <c r="V425" s="727"/>
      <c r="W425" s="727"/>
      <c r="X425" s="727"/>
      <c r="Y425" s="727"/>
      <c r="Z425" s="727"/>
      <c r="AA425" s="727"/>
      <c r="AB425" s="727"/>
      <c r="AC425" s="727"/>
      <c r="AD425" s="727"/>
      <c r="AE425" s="727"/>
      <c r="AF425" s="727"/>
      <c r="AG425" s="727"/>
      <c r="AH425" s="727"/>
      <c r="AI425" s="727"/>
      <c r="AJ425" s="727"/>
      <c r="AK425" s="728"/>
      <c r="AX425" s="116"/>
      <c r="BA425" s="118"/>
      <c r="BB425" s="118"/>
      <c r="BC425" s="118"/>
    </row>
    <row r="426" spans="1:55" x14ac:dyDescent="0.2">
      <c r="A426" s="726"/>
      <c r="B426" s="727"/>
      <c r="C426" s="727"/>
      <c r="D426" s="727"/>
      <c r="E426" s="727"/>
      <c r="F426" s="727"/>
      <c r="G426" s="727"/>
      <c r="H426" s="727"/>
      <c r="I426" s="727"/>
      <c r="J426" s="727"/>
      <c r="K426" s="727"/>
      <c r="L426" s="727"/>
      <c r="M426" s="727"/>
      <c r="N426" s="727"/>
      <c r="O426" s="727"/>
      <c r="P426" s="727"/>
      <c r="Q426" s="727"/>
      <c r="R426" s="727"/>
      <c r="S426" s="727"/>
      <c r="T426" s="727"/>
      <c r="U426" s="727"/>
      <c r="V426" s="727"/>
      <c r="W426" s="727"/>
      <c r="X426" s="727"/>
      <c r="Y426" s="727"/>
      <c r="Z426" s="727"/>
      <c r="AA426" s="727"/>
      <c r="AB426" s="727"/>
      <c r="AC426" s="727"/>
      <c r="AD426" s="727"/>
      <c r="AE426" s="727"/>
      <c r="AF426" s="727"/>
      <c r="AG426" s="727"/>
      <c r="AH426" s="727"/>
      <c r="AI426" s="727"/>
      <c r="AJ426" s="727"/>
      <c r="AK426" s="728"/>
      <c r="AX426" s="116"/>
      <c r="BA426" s="118"/>
      <c r="BB426" s="118"/>
      <c r="BC426" s="118"/>
    </row>
    <row r="427" spans="1:55" ht="14.25" customHeight="1" x14ac:dyDescent="0.2">
      <c r="A427" s="726"/>
      <c r="B427" s="727"/>
      <c r="C427" s="727"/>
      <c r="D427" s="727"/>
      <c r="E427" s="727"/>
      <c r="F427" s="727"/>
      <c r="G427" s="727"/>
      <c r="H427" s="727"/>
      <c r="I427" s="727"/>
      <c r="J427" s="727"/>
      <c r="K427" s="727"/>
      <c r="L427" s="727"/>
      <c r="M427" s="727"/>
      <c r="N427" s="727"/>
      <c r="O427" s="727"/>
      <c r="P427" s="727"/>
      <c r="Q427" s="727"/>
      <c r="R427" s="727"/>
      <c r="S427" s="727"/>
      <c r="T427" s="727"/>
      <c r="U427" s="727"/>
      <c r="V427" s="727"/>
      <c r="W427" s="727"/>
      <c r="X427" s="727"/>
      <c r="Y427" s="727"/>
      <c r="Z427" s="727"/>
      <c r="AA427" s="727"/>
      <c r="AB427" s="727"/>
      <c r="AC427" s="727"/>
      <c r="AD427" s="727"/>
      <c r="AE427" s="727"/>
      <c r="AF427" s="727"/>
      <c r="AG427" s="727"/>
      <c r="AH427" s="727"/>
      <c r="AI427" s="727"/>
      <c r="AJ427" s="727"/>
      <c r="AK427" s="728"/>
      <c r="AX427" s="116"/>
      <c r="BA427" s="118"/>
      <c r="BB427" s="118"/>
      <c r="BC427" s="118"/>
    </row>
    <row r="428" spans="1:55" x14ac:dyDescent="0.2">
      <c r="A428" s="726"/>
      <c r="B428" s="727"/>
      <c r="C428" s="727"/>
      <c r="D428" s="727"/>
      <c r="E428" s="727"/>
      <c r="F428" s="727"/>
      <c r="G428" s="727"/>
      <c r="H428" s="727"/>
      <c r="I428" s="727"/>
      <c r="J428" s="727"/>
      <c r="K428" s="727"/>
      <c r="L428" s="727"/>
      <c r="M428" s="727"/>
      <c r="N428" s="727"/>
      <c r="O428" s="727"/>
      <c r="P428" s="727"/>
      <c r="Q428" s="727"/>
      <c r="R428" s="727"/>
      <c r="S428" s="727"/>
      <c r="T428" s="727"/>
      <c r="U428" s="727"/>
      <c r="V428" s="727"/>
      <c r="W428" s="727"/>
      <c r="X428" s="727"/>
      <c r="Y428" s="727"/>
      <c r="Z428" s="727"/>
      <c r="AA428" s="727"/>
      <c r="AB428" s="727"/>
      <c r="AC428" s="727"/>
      <c r="AD428" s="727"/>
      <c r="AE428" s="727"/>
      <c r="AF428" s="727"/>
      <c r="AG428" s="727"/>
      <c r="AH428" s="727"/>
      <c r="AI428" s="727"/>
      <c r="AJ428" s="727"/>
      <c r="AK428" s="728"/>
      <c r="AX428" s="116"/>
      <c r="BA428" s="118"/>
      <c r="BB428" s="118"/>
      <c r="BC428" s="118"/>
    </row>
    <row r="429" spans="1:55" x14ac:dyDescent="0.2">
      <c r="A429" s="726"/>
      <c r="B429" s="727"/>
      <c r="C429" s="727"/>
      <c r="D429" s="727"/>
      <c r="E429" s="727"/>
      <c r="F429" s="727"/>
      <c r="G429" s="727"/>
      <c r="H429" s="727"/>
      <c r="I429" s="727"/>
      <c r="J429" s="727"/>
      <c r="K429" s="727"/>
      <c r="L429" s="727"/>
      <c r="M429" s="727"/>
      <c r="N429" s="727"/>
      <c r="O429" s="727"/>
      <c r="P429" s="727"/>
      <c r="Q429" s="727"/>
      <c r="R429" s="727"/>
      <c r="S429" s="727"/>
      <c r="T429" s="727"/>
      <c r="U429" s="727"/>
      <c r="V429" s="727"/>
      <c r="W429" s="727"/>
      <c r="X429" s="727"/>
      <c r="Y429" s="727"/>
      <c r="Z429" s="727"/>
      <c r="AA429" s="727"/>
      <c r="AB429" s="727"/>
      <c r="AC429" s="727"/>
      <c r="AD429" s="727"/>
      <c r="AE429" s="727"/>
      <c r="AF429" s="727"/>
      <c r="AG429" s="727"/>
      <c r="AH429" s="727"/>
      <c r="AI429" s="727"/>
      <c r="AJ429" s="727"/>
      <c r="AK429" s="728"/>
      <c r="AX429" s="116"/>
      <c r="BA429" s="118"/>
      <c r="BB429" s="118"/>
      <c r="BC429" s="118"/>
    </row>
    <row r="430" spans="1:55" x14ac:dyDescent="0.2">
      <c r="A430" s="726"/>
      <c r="B430" s="727"/>
      <c r="C430" s="727"/>
      <c r="D430" s="727"/>
      <c r="E430" s="727"/>
      <c r="F430" s="727"/>
      <c r="G430" s="727"/>
      <c r="H430" s="727"/>
      <c r="I430" s="727"/>
      <c r="J430" s="727"/>
      <c r="K430" s="727"/>
      <c r="L430" s="727"/>
      <c r="M430" s="727"/>
      <c r="N430" s="727"/>
      <c r="O430" s="727"/>
      <c r="P430" s="727"/>
      <c r="Q430" s="727"/>
      <c r="R430" s="727"/>
      <c r="S430" s="727"/>
      <c r="T430" s="727"/>
      <c r="U430" s="727"/>
      <c r="V430" s="727"/>
      <c r="W430" s="727"/>
      <c r="X430" s="727"/>
      <c r="Y430" s="727"/>
      <c r="Z430" s="727"/>
      <c r="AA430" s="727"/>
      <c r="AB430" s="727"/>
      <c r="AC430" s="727"/>
      <c r="AD430" s="727"/>
      <c r="AE430" s="727"/>
      <c r="AF430" s="727"/>
      <c r="AG430" s="727"/>
      <c r="AH430" s="727"/>
      <c r="AI430" s="727"/>
      <c r="AJ430" s="727"/>
      <c r="AK430" s="728"/>
      <c r="AX430" s="116"/>
      <c r="BA430" s="118"/>
      <c r="BB430" s="118"/>
      <c r="BC430" s="118"/>
    </row>
    <row r="431" spans="1:55" x14ac:dyDescent="0.2">
      <c r="A431" s="726"/>
      <c r="B431" s="727"/>
      <c r="C431" s="727"/>
      <c r="D431" s="727"/>
      <c r="E431" s="727"/>
      <c r="F431" s="727"/>
      <c r="G431" s="727"/>
      <c r="H431" s="727"/>
      <c r="I431" s="727"/>
      <c r="J431" s="727"/>
      <c r="K431" s="727"/>
      <c r="L431" s="727"/>
      <c r="M431" s="727"/>
      <c r="N431" s="727"/>
      <c r="O431" s="727"/>
      <c r="P431" s="727"/>
      <c r="Q431" s="727"/>
      <c r="R431" s="727"/>
      <c r="S431" s="727"/>
      <c r="T431" s="727"/>
      <c r="U431" s="727"/>
      <c r="V431" s="727"/>
      <c r="W431" s="727"/>
      <c r="X431" s="727"/>
      <c r="Y431" s="727"/>
      <c r="Z431" s="727"/>
      <c r="AA431" s="727"/>
      <c r="AB431" s="727"/>
      <c r="AC431" s="727"/>
      <c r="AD431" s="727"/>
      <c r="AE431" s="727"/>
      <c r="AF431" s="727"/>
      <c r="AG431" s="727"/>
      <c r="AH431" s="727"/>
      <c r="AI431" s="727"/>
      <c r="AJ431" s="727"/>
      <c r="AK431" s="728"/>
      <c r="AX431" s="116"/>
      <c r="BA431" s="118"/>
      <c r="BB431" s="118"/>
      <c r="BC431" s="118"/>
    </row>
    <row r="432" spans="1:55" x14ac:dyDescent="0.2">
      <c r="A432" s="726"/>
      <c r="B432" s="727"/>
      <c r="C432" s="727"/>
      <c r="D432" s="727"/>
      <c r="E432" s="727"/>
      <c r="F432" s="727"/>
      <c r="G432" s="727"/>
      <c r="H432" s="727"/>
      <c r="I432" s="727"/>
      <c r="J432" s="727"/>
      <c r="K432" s="727"/>
      <c r="L432" s="727"/>
      <c r="M432" s="727"/>
      <c r="N432" s="727"/>
      <c r="O432" s="727"/>
      <c r="P432" s="727"/>
      <c r="Q432" s="727"/>
      <c r="R432" s="727"/>
      <c r="S432" s="727"/>
      <c r="T432" s="727"/>
      <c r="U432" s="727"/>
      <c r="V432" s="727"/>
      <c r="W432" s="727"/>
      <c r="X432" s="727"/>
      <c r="Y432" s="727"/>
      <c r="Z432" s="727"/>
      <c r="AA432" s="727"/>
      <c r="AB432" s="727"/>
      <c r="AC432" s="727"/>
      <c r="AD432" s="727"/>
      <c r="AE432" s="727"/>
      <c r="AF432" s="727"/>
      <c r="AG432" s="727"/>
      <c r="AH432" s="727"/>
      <c r="AI432" s="727"/>
      <c r="AJ432" s="727"/>
      <c r="AK432" s="728"/>
      <c r="AX432" s="116"/>
      <c r="BA432" s="118"/>
      <c r="BB432" s="118"/>
      <c r="BC432" s="118"/>
    </row>
    <row r="433" spans="1:55" x14ac:dyDescent="0.2">
      <c r="A433" s="726"/>
      <c r="B433" s="727"/>
      <c r="C433" s="727"/>
      <c r="D433" s="727"/>
      <c r="E433" s="727"/>
      <c r="F433" s="727"/>
      <c r="G433" s="727"/>
      <c r="H433" s="727"/>
      <c r="I433" s="727"/>
      <c r="J433" s="727"/>
      <c r="K433" s="727"/>
      <c r="L433" s="727"/>
      <c r="M433" s="727"/>
      <c r="N433" s="727"/>
      <c r="O433" s="727"/>
      <c r="P433" s="727"/>
      <c r="Q433" s="727"/>
      <c r="R433" s="727"/>
      <c r="S433" s="727"/>
      <c r="T433" s="727"/>
      <c r="U433" s="727"/>
      <c r="V433" s="727"/>
      <c r="W433" s="727"/>
      <c r="X433" s="727"/>
      <c r="Y433" s="727"/>
      <c r="Z433" s="727"/>
      <c r="AA433" s="727"/>
      <c r="AB433" s="727"/>
      <c r="AC433" s="727"/>
      <c r="AD433" s="727"/>
      <c r="AE433" s="727"/>
      <c r="AF433" s="727"/>
      <c r="AG433" s="727"/>
      <c r="AH433" s="727"/>
      <c r="AI433" s="727"/>
      <c r="AJ433" s="727"/>
      <c r="AK433" s="728"/>
      <c r="AX433" s="116"/>
      <c r="BA433" s="118"/>
      <c r="BB433" s="118"/>
      <c r="BC433" s="118"/>
    </row>
    <row r="434" spans="1:55" x14ac:dyDescent="0.2">
      <c r="A434" s="726"/>
      <c r="B434" s="727"/>
      <c r="C434" s="727"/>
      <c r="D434" s="727"/>
      <c r="E434" s="727"/>
      <c r="F434" s="727"/>
      <c r="G434" s="727"/>
      <c r="H434" s="727"/>
      <c r="I434" s="727"/>
      <c r="J434" s="727"/>
      <c r="K434" s="727"/>
      <c r="L434" s="727"/>
      <c r="M434" s="727"/>
      <c r="N434" s="727"/>
      <c r="O434" s="727"/>
      <c r="P434" s="727"/>
      <c r="Q434" s="727"/>
      <c r="R434" s="727"/>
      <c r="S434" s="727"/>
      <c r="T434" s="727"/>
      <c r="U434" s="727"/>
      <c r="V434" s="727"/>
      <c r="W434" s="727"/>
      <c r="X434" s="727"/>
      <c r="Y434" s="727"/>
      <c r="Z434" s="727"/>
      <c r="AA434" s="727"/>
      <c r="AB434" s="727"/>
      <c r="AC434" s="727"/>
      <c r="AD434" s="727"/>
      <c r="AE434" s="727"/>
      <c r="AF434" s="727"/>
      <c r="AG434" s="727"/>
      <c r="AH434" s="727"/>
      <c r="AI434" s="727"/>
      <c r="AJ434" s="727"/>
      <c r="AK434" s="728"/>
      <c r="AX434" s="116"/>
      <c r="BA434" s="118"/>
      <c r="BB434" s="118"/>
      <c r="BC434" s="118"/>
    </row>
    <row r="435" spans="1:55" x14ac:dyDescent="0.2">
      <c r="A435" s="726"/>
      <c r="B435" s="727"/>
      <c r="C435" s="727"/>
      <c r="D435" s="727"/>
      <c r="E435" s="727"/>
      <c r="F435" s="727"/>
      <c r="G435" s="727"/>
      <c r="H435" s="727"/>
      <c r="I435" s="727"/>
      <c r="J435" s="727"/>
      <c r="K435" s="727"/>
      <c r="L435" s="727"/>
      <c r="M435" s="727"/>
      <c r="N435" s="727"/>
      <c r="O435" s="727"/>
      <c r="P435" s="727"/>
      <c r="Q435" s="727"/>
      <c r="R435" s="727"/>
      <c r="S435" s="727"/>
      <c r="T435" s="727"/>
      <c r="U435" s="727"/>
      <c r="V435" s="727"/>
      <c r="W435" s="727"/>
      <c r="X435" s="727"/>
      <c r="Y435" s="727"/>
      <c r="Z435" s="727"/>
      <c r="AA435" s="727"/>
      <c r="AB435" s="727"/>
      <c r="AC435" s="727"/>
      <c r="AD435" s="727"/>
      <c r="AE435" s="727"/>
      <c r="AF435" s="727"/>
      <c r="AG435" s="727"/>
      <c r="AH435" s="727"/>
      <c r="AI435" s="727"/>
      <c r="AJ435" s="727"/>
      <c r="AK435" s="728"/>
      <c r="AX435" s="116"/>
      <c r="BA435" s="118"/>
      <c r="BB435" s="118"/>
      <c r="BC435" s="118"/>
    </row>
    <row r="436" spans="1:55" x14ac:dyDescent="0.2">
      <c r="A436" s="726"/>
      <c r="B436" s="727"/>
      <c r="C436" s="727"/>
      <c r="D436" s="727"/>
      <c r="E436" s="727"/>
      <c r="F436" s="727"/>
      <c r="G436" s="727"/>
      <c r="H436" s="727"/>
      <c r="I436" s="727"/>
      <c r="J436" s="727"/>
      <c r="K436" s="727"/>
      <c r="L436" s="727"/>
      <c r="M436" s="727"/>
      <c r="N436" s="727"/>
      <c r="O436" s="727"/>
      <c r="P436" s="727"/>
      <c r="Q436" s="727"/>
      <c r="R436" s="727"/>
      <c r="S436" s="727"/>
      <c r="T436" s="727"/>
      <c r="U436" s="727"/>
      <c r="V436" s="727"/>
      <c r="W436" s="727"/>
      <c r="X436" s="727"/>
      <c r="Y436" s="727"/>
      <c r="Z436" s="727"/>
      <c r="AA436" s="727"/>
      <c r="AB436" s="727"/>
      <c r="AC436" s="727"/>
      <c r="AD436" s="727"/>
      <c r="AE436" s="727"/>
      <c r="AF436" s="727"/>
      <c r="AG436" s="727"/>
      <c r="AH436" s="727"/>
      <c r="AI436" s="727"/>
      <c r="AJ436" s="727"/>
      <c r="AK436" s="728"/>
      <c r="AX436" s="116"/>
      <c r="BA436" s="118"/>
      <c r="BB436" s="118"/>
      <c r="BC436" s="118"/>
    </row>
    <row r="437" spans="1:55" x14ac:dyDescent="0.2">
      <c r="A437" s="726"/>
      <c r="B437" s="727"/>
      <c r="C437" s="727"/>
      <c r="D437" s="727"/>
      <c r="E437" s="727"/>
      <c r="F437" s="727"/>
      <c r="G437" s="727"/>
      <c r="H437" s="727"/>
      <c r="I437" s="727"/>
      <c r="J437" s="727"/>
      <c r="K437" s="727"/>
      <c r="L437" s="727"/>
      <c r="M437" s="727"/>
      <c r="N437" s="727"/>
      <c r="O437" s="727"/>
      <c r="P437" s="727"/>
      <c r="Q437" s="727"/>
      <c r="R437" s="727"/>
      <c r="S437" s="727"/>
      <c r="T437" s="727"/>
      <c r="U437" s="727"/>
      <c r="V437" s="727"/>
      <c r="W437" s="727"/>
      <c r="X437" s="727"/>
      <c r="Y437" s="727"/>
      <c r="Z437" s="727"/>
      <c r="AA437" s="727"/>
      <c r="AB437" s="727"/>
      <c r="AC437" s="727"/>
      <c r="AD437" s="727"/>
      <c r="AE437" s="727"/>
      <c r="AF437" s="727"/>
      <c r="AG437" s="727"/>
      <c r="AH437" s="727"/>
      <c r="AI437" s="727"/>
      <c r="AJ437" s="727"/>
      <c r="AK437" s="728"/>
      <c r="AX437" s="116"/>
      <c r="BA437" s="118"/>
      <c r="BB437" s="118"/>
      <c r="BC437" s="118"/>
    </row>
    <row r="438" spans="1:55" ht="155.25" customHeight="1" x14ac:dyDescent="0.2">
      <c r="A438" s="726"/>
      <c r="B438" s="727"/>
      <c r="C438" s="727"/>
      <c r="D438" s="727"/>
      <c r="E438" s="727"/>
      <c r="F438" s="727"/>
      <c r="G438" s="727"/>
      <c r="H438" s="727"/>
      <c r="I438" s="727"/>
      <c r="J438" s="727"/>
      <c r="K438" s="727"/>
      <c r="L438" s="727"/>
      <c r="M438" s="727"/>
      <c r="N438" s="727"/>
      <c r="O438" s="727"/>
      <c r="P438" s="727"/>
      <c r="Q438" s="727"/>
      <c r="R438" s="727"/>
      <c r="S438" s="727"/>
      <c r="T438" s="727"/>
      <c r="U438" s="727"/>
      <c r="V438" s="727"/>
      <c r="W438" s="727"/>
      <c r="X438" s="727"/>
      <c r="Y438" s="727"/>
      <c r="Z438" s="727"/>
      <c r="AA438" s="727"/>
      <c r="AB438" s="727"/>
      <c r="AC438" s="727"/>
      <c r="AD438" s="727"/>
      <c r="AE438" s="727"/>
      <c r="AF438" s="727"/>
      <c r="AG438" s="727"/>
      <c r="AH438" s="727"/>
      <c r="AI438" s="727"/>
      <c r="AJ438" s="727"/>
      <c r="AK438" s="728"/>
      <c r="AX438" s="116"/>
      <c r="BA438" s="118"/>
      <c r="BB438" s="118"/>
      <c r="BC438" s="118"/>
    </row>
    <row r="439" spans="1:55" x14ac:dyDescent="0.2">
      <c r="A439" s="726"/>
      <c r="B439" s="727"/>
      <c r="C439" s="727"/>
      <c r="D439" s="727"/>
      <c r="E439" s="727"/>
      <c r="F439" s="727"/>
      <c r="G439" s="727"/>
      <c r="H439" s="727"/>
      <c r="I439" s="727"/>
      <c r="J439" s="727"/>
      <c r="K439" s="727"/>
      <c r="L439" s="727"/>
      <c r="M439" s="727"/>
      <c r="N439" s="727"/>
      <c r="O439" s="727"/>
      <c r="P439" s="727"/>
      <c r="Q439" s="727"/>
      <c r="R439" s="727"/>
      <c r="S439" s="727"/>
      <c r="T439" s="727"/>
      <c r="U439" s="727"/>
      <c r="V439" s="727"/>
      <c r="W439" s="727"/>
      <c r="X439" s="727"/>
      <c r="Y439" s="727"/>
      <c r="Z439" s="727"/>
      <c r="AA439" s="727"/>
      <c r="AB439" s="727"/>
      <c r="AC439" s="727"/>
      <c r="AD439" s="727"/>
      <c r="AE439" s="727"/>
      <c r="AF439" s="727"/>
      <c r="AG439" s="727"/>
      <c r="AH439" s="727"/>
      <c r="AI439" s="727"/>
      <c r="AJ439" s="727"/>
      <c r="AK439" s="728"/>
      <c r="AX439" s="116"/>
      <c r="BA439" s="118"/>
      <c r="BB439" s="118"/>
      <c r="BC439" s="118"/>
    </row>
    <row r="440" spans="1:55" x14ac:dyDescent="0.2">
      <c r="A440" s="726"/>
      <c r="B440" s="727"/>
      <c r="C440" s="727"/>
      <c r="D440" s="727"/>
      <c r="E440" s="727"/>
      <c r="F440" s="727"/>
      <c r="G440" s="727"/>
      <c r="H440" s="727"/>
      <c r="I440" s="727"/>
      <c r="J440" s="727"/>
      <c r="K440" s="727"/>
      <c r="L440" s="727"/>
      <c r="M440" s="727"/>
      <c r="N440" s="727"/>
      <c r="O440" s="727"/>
      <c r="P440" s="727"/>
      <c r="Q440" s="727"/>
      <c r="R440" s="727"/>
      <c r="S440" s="727"/>
      <c r="T440" s="727"/>
      <c r="U440" s="727"/>
      <c r="V440" s="727"/>
      <c r="W440" s="727"/>
      <c r="X440" s="727"/>
      <c r="Y440" s="727"/>
      <c r="Z440" s="727"/>
      <c r="AA440" s="727"/>
      <c r="AB440" s="727"/>
      <c r="AC440" s="727"/>
      <c r="AD440" s="727"/>
      <c r="AE440" s="727"/>
      <c r="AF440" s="727"/>
      <c r="AG440" s="727"/>
      <c r="AH440" s="727"/>
      <c r="AI440" s="727"/>
      <c r="AJ440" s="727"/>
      <c r="AK440" s="728"/>
      <c r="AX440" s="116"/>
      <c r="BA440" s="118"/>
      <c r="BB440" s="118"/>
      <c r="BC440" s="118"/>
    </row>
    <row r="441" spans="1:55" x14ac:dyDescent="0.2">
      <c r="A441" s="726"/>
      <c r="B441" s="727"/>
      <c r="C441" s="727"/>
      <c r="D441" s="727"/>
      <c r="E441" s="727"/>
      <c r="F441" s="727"/>
      <c r="G441" s="727"/>
      <c r="H441" s="727"/>
      <c r="I441" s="727"/>
      <c r="J441" s="727"/>
      <c r="K441" s="727"/>
      <c r="L441" s="727"/>
      <c r="M441" s="727"/>
      <c r="N441" s="727"/>
      <c r="O441" s="727"/>
      <c r="P441" s="727"/>
      <c r="Q441" s="727"/>
      <c r="R441" s="727"/>
      <c r="S441" s="727"/>
      <c r="T441" s="727"/>
      <c r="U441" s="727"/>
      <c r="V441" s="727"/>
      <c r="W441" s="727"/>
      <c r="X441" s="727"/>
      <c r="Y441" s="727"/>
      <c r="Z441" s="727"/>
      <c r="AA441" s="727"/>
      <c r="AB441" s="727"/>
      <c r="AC441" s="727"/>
      <c r="AD441" s="727"/>
      <c r="AE441" s="727"/>
      <c r="AF441" s="727"/>
      <c r="AG441" s="727"/>
      <c r="AH441" s="727"/>
      <c r="AI441" s="727"/>
      <c r="AJ441" s="727"/>
      <c r="AK441" s="728"/>
      <c r="AX441" s="116"/>
      <c r="BA441" s="118"/>
      <c r="BB441" s="118"/>
      <c r="BC441" s="118"/>
    </row>
    <row r="442" spans="1:55" x14ac:dyDescent="0.2">
      <c r="A442" s="726"/>
      <c r="B442" s="727"/>
      <c r="C442" s="727"/>
      <c r="D442" s="727"/>
      <c r="E442" s="727"/>
      <c r="F442" s="727"/>
      <c r="G442" s="727"/>
      <c r="H442" s="727"/>
      <c r="I442" s="727"/>
      <c r="J442" s="727"/>
      <c r="K442" s="727"/>
      <c r="L442" s="727"/>
      <c r="M442" s="727"/>
      <c r="N442" s="727"/>
      <c r="O442" s="727"/>
      <c r="P442" s="727"/>
      <c r="Q442" s="727"/>
      <c r="R442" s="727"/>
      <c r="S442" s="727"/>
      <c r="T442" s="727"/>
      <c r="U442" s="727"/>
      <c r="V442" s="727"/>
      <c r="W442" s="727"/>
      <c r="X442" s="727"/>
      <c r="Y442" s="727"/>
      <c r="Z442" s="727"/>
      <c r="AA442" s="727"/>
      <c r="AB442" s="727"/>
      <c r="AC442" s="727"/>
      <c r="AD442" s="727"/>
      <c r="AE442" s="727"/>
      <c r="AF442" s="727"/>
      <c r="AG442" s="727"/>
      <c r="AH442" s="727"/>
      <c r="AI442" s="727"/>
      <c r="AJ442" s="727"/>
      <c r="AK442" s="728"/>
      <c r="AX442" s="116"/>
      <c r="BA442" s="118"/>
      <c r="BB442" s="118"/>
      <c r="BC442" s="118"/>
    </row>
    <row r="443" spans="1:55" x14ac:dyDescent="0.2">
      <c r="A443" s="726"/>
      <c r="B443" s="727"/>
      <c r="C443" s="727"/>
      <c r="D443" s="727"/>
      <c r="E443" s="727"/>
      <c r="F443" s="727"/>
      <c r="G443" s="727"/>
      <c r="H443" s="727"/>
      <c r="I443" s="727"/>
      <c r="J443" s="727"/>
      <c r="K443" s="727"/>
      <c r="L443" s="727"/>
      <c r="M443" s="727"/>
      <c r="N443" s="727"/>
      <c r="O443" s="727"/>
      <c r="P443" s="727"/>
      <c r="Q443" s="727"/>
      <c r="R443" s="727"/>
      <c r="S443" s="727"/>
      <c r="T443" s="727"/>
      <c r="U443" s="727"/>
      <c r="V443" s="727"/>
      <c r="W443" s="727"/>
      <c r="X443" s="727"/>
      <c r="Y443" s="727"/>
      <c r="Z443" s="727"/>
      <c r="AA443" s="727"/>
      <c r="AB443" s="727"/>
      <c r="AC443" s="727"/>
      <c r="AD443" s="727"/>
      <c r="AE443" s="727"/>
      <c r="AF443" s="727"/>
      <c r="AG443" s="727"/>
      <c r="AH443" s="727"/>
      <c r="AI443" s="727"/>
      <c r="AJ443" s="727"/>
      <c r="AK443" s="728"/>
      <c r="AX443" s="116"/>
      <c r="BA443" s="118"/>
      <c r="BB443" s="118"/>
      <c r="BC443" s="118"/>
    </row>
    <row r="444" spans="1:55" x14ac:dyDescent="0.2">
      <c r="A444" s="726"/>
      <c r="B444" s="727"/>
      <c r="C444" s="727"/>
      <c r="D444" s="727"/>
      <c r="E444" s="727"/>
      <c r="F444" s="727"/>
      <c r="G444" s="727"/>
      <c r="H444" s="727"/>
      <c r="I444" s="727"/>
      <c r="J444" s="727"/>
      <c r="K444" s="727"/>
      <c r="L444" s="727"/>
      <c r="M444" s="727"/>
      <c r="N444" s="727"/>
      <c r="O444" s="727"/>
      <c r="P444" s="727"/>
      <c r="Q444" s="727"/>
      <c r="R444" s="727"/>
      <c r="S444" s="727"/>
      <c r="T444" s="727"/>
      <c r="U444" s="727"/>
      <c r="V444" s="727"/>
      <c r="W444" s="727"/>
      <c r="X444" s="727"/>
      <c r="Y444" s="727"/>
      <c r="Z444" s="727"/>
      <c r="AA444" s="727"/>
      <c r="AB444" s="727"/>
      <c r="AC444" s="727"/>
      <c r="AD444" s="727"/>
      <c r="AE444" s="727"/>
      <c r="AF444" s="727"/>
      <c r="AG444" s="727"/>
      <c r="AH444" s="727"/>
      <c r="AI444" s="727"/>
      <c r="AJ444" s="727"/>
      <c r="AK444" s="728"/>
      <c r="AX444" s="116"/>
      <c r="BA444" s="118"/>
      <c r="BB444" s="118"/>
      <c r="BC444" s="118"/>
    </row>
    <row r="445" spans="1:55" x14ac:dyDescent="0.2">
      <c r="A445" s="726"/>
      <c r="B445" s="727"/>
      <c r="C445" s="727"/>
      <c r="D445" s="727"/>
      <c r="E445" s="727"/>
      <c r="F445" s="727"/>
      <c r="G445" s="727"/>
      <c r="H445" s="727"/>
      <c r="I445" s="727"/>
      <c r="J445" s="727"/>
      <c r="K445" s="727"/>
      <c r="L445" s="727"/>
      <c r="M445" s="727"/>
      <c r="N445" s="727"/>
      <c r="O445" s="727"/>
      <c r="P445" s="727"/>
      <c r="Q445" s="727"/>
      <c r="R445" s="727"/>
      <c r="S445" s="727"/>
      <c r="T445" s="727"/>
      <c r="U445" s="727"/>
      <c r="V445" s="727"/>
      <c r="W445" s="727"/>
      <c r="X445" s="727"/>
      <c r="Y445" s="727"/>
      <c r="Z445" s="727"/>
      <c r="AA445" s="727"/>
      <c r="AB445" s="727"/>
      <c r="AC445" s="727"/>
      <c r="AD445" s="727"/>
      <c r="AE445" s="727"/>
      <c r="AF445" s="727"/>
      <c r="AG445" s="727"/>
      <c r="AH445" s="727"/>
      <c r="AI445" s="727"/>
      <c r="AJ445" s="727"/>
      <c r="AK445" s="728"/>
      <c r="AX445" s="116"/>
      <c r="BA445" s="118"/>
      <c r="BB445" s="118"/>
      <c r="BC445" s="118"/>
    </row>
    <row r="446" spans="1:55" x14ac:dyDescent="0.2">
      <c r="A446" s="726"/>
      <c r="B446" s="727"/>
      <c r="C446" s="727"/>
      <c r="D446" s="727"/>
      <c r="E446" s="727"/>
      <c r="F446" s="727"/>
      <c r="G446" s="727"/>
      <c r="H446" s="727"/>
      <c r="I446" s="727"/>
      <c r="J446" s="727"/>
      <c r="K446" s="727"/>
      <c r="L446" s="727"/>
      <c r="M446" s="727"/>
      <c r="N446" s="727"/>
      <c r="O446" s="727"/>
      <c r="P446" s="727"/>
      <c r="Q446" s="727"/>
      <c r="R446" s="727"/>
      <c r="S446" s="727"/>
      <c r="T446" s="727"/>
      <c r="U446" s="727"/>
      <c r="V446" s="727"/>
      <c r="W446" s="727"/>
      <c r="X446" s="727"/>
      <c r="Y446" s="727"/>
      <c r="Z446" s="727"/>
      <c r="AA446" s="727"/>
      <c r="AB446" s="727"/>
      <c r="AC446" s="727"/>
      <c r="AD446" s="727"/>
      <c r="AE446" s="727"/>
      <c r="AF446" s="727"/>
      <c r="AG446" s="727"/>
      <c r="AH446" s="727"/>
      <c r="AI446" s="727"/>
      <c r="AJ446" s="727"/>
      <c r="AK446" s="728"/>
      <c r="AX446" s="116"/>
      <c r="BA446" s="118"/>
      <c r="BB446" s="118"/>
      <c r="BC446" s="118"/>
    </row>
    <row r="447" spans="1:55" x14ac:dyDescent="0.2">
      <c r="A447" s="726"/>
      <c r="B447" s="727"/>
      <c r="C447" s="727"/>
      <c r="D447" s="727"/>
      <c r="E447" s="727"/>
      <c r="F447" s="727"/>
      <c r="G447" s="727"/>
      <c r="H447" s="727"/>
      <c r="I447" s="727"/>
      <c r="J447" s="727"/>
      <c r="K447" s="727"/>
      <c r="L447" s="727"/>
      <c r="M447" s="727"/>
      <c r="N447" s="727"/>
      <c r="O447" s="727"/>
      <c r="P447" s="727"/>
      <c r="Q447" s="727"/>
      <c r="R447" s="727"/>
      <c r="S447" s="727"/>
      <c r="T447" s="727"/>
      <c r="U447" s="727"/>
      <c r="V447" s="727"/>
      <c r="W447" s="727"/>
      <c r="X447" s="727"/>
      <c r="Y447" s="727"/>
      <c r="Z447" s="727"/>
      <c r="AA447" s="727"/>
      <c r="AB447" s="727"/>
      <c r="AC447" s="727"/>
      <c r="AD447" s="727"/>
      <c r="AE447" s="727"/>
      <c r="AF447" s="727"/>
      <c r="AG447" s="727"/>
      <c r="AH447" s="727"/>
      <c r="AI447" s="727"/>
      <c r="AJ447" s="727"/>
      <c r="AK447" s="728"/>
      <c r="AX447" s="116"/>
      <c r="BA447" s="118"/>
      <c r="BB447" s="118"/>
      <c r="BC447" s="118"/>
    </row>
    <row r="448" spans="1:55" x14ac:dyDescent="0.2">
      <c r="A448" s="726"/>
      <c r="B448" s="727"/>
      <c r="C448" s="727"/>
      <c r="D448" s="727"/>
      <c r="E448" s="727"/>
      <c r="F448" s="727"/>
      <c r="G448" s="727"/>
      <c r="H448" s="727"/>
      <c r="I448" s="727"/>
      <c r="J448" s="727"/>
      <c r="K448" s="727"/>
      <c r="L448" s="727"/>
      <c r="M448" s="727"/>
      <c r="N448" s="727"/>
      <c r="O448" s="727"/>
      <c r="P448" s="727"/>
      <c r="Q448" s="727"/>
      <c r="R448" s="727"/>
      <c r="S448" s="727"/>
      <c r="T448" s="727"/>
      <c r="U448" s="727"/>
      <c r="V448" s="727"/>
      <c r="W448" s="727"/>
      <c r="X448" s="727"/>
      <c r="Y448" s="727"/>
      <c r="Z448" s="727"/>
      <c r="AA448" s="727"/>
      <c r="AB448" s="727"/>
      <c r="AC448" s="727"/>
      <c r="AD448" s="727"/>
      <c r="AE448" s="727"/>
      <c r="AF448" s="727"/>
      <c r="AG448" s="727"/>
      <c r="AH448" s="727"/>
      <c r="AI448" s="727"/>
      <c r="AJ448" s="727"/>
      <c r="AK448" s="728"/>
      <c r="AX448" s="116"/>
      <c r="BA448" s="118"/>
      <c r="BB448" s="118"/>
      <c r="BC448" s="118"/>
    </row>
    <row r="449" spans="1:55" x14ac:dyDescent="0.2">
      <c r="A449" s="726"/>
      <c r="B449" s="727"/>
      <c r="C449" s="727"/>
      <c r="D449" s="727"/>
      <c r="E449" s="727"/>
      <c r="F449" s="727"/>
      <c r="G449" s="727"/>
      <c r="H449" s="727"/>
      <c r="I449" s="727"/>
      <c r="J449" s="727"/>
      <c r="K449" s="727"/>
      <c r="L449" s="727"/>
      <c r="M449" s="727"/>
      <c r="N449" s="727"/>
      <c r="O449" s="727"/>
      <c r="P449" s="727"/>
      <c r="Q449" s="727"/>
      <c r="R449" s="727"/>
      <c r="S449" s="727"/>
      <c r="T449" s="727"/>
      <c r="U449" s="727"/>
      <c r="V449" s="727"/>
      <c r="W449" s="727"/>
      <c r="X449" s="727"/>
      <c r="Y449" s="727"/>
      <c r="Z449" s="727"/>
      <c r="AA449" s="727"/>
      <c r="AB449" s="727"/>
      <c r="AC449" s="727"/>
      <c r="AD449" s="727"/>
      <c r="AE449" s="727"/>
      <c r="AF449" s="727"/>
      <c r="AG449" s="727"/>
      <c r="AH449" s="727"/>
      <c r="AI449" s="727"/>
      <c r="AJ449" s="727"/>
      <c r="AK449" s="728"/>
      <c r="AX449" s="116"/>
      <c r="BA449" s="118"/>
      <c r="BB449" s="118"/>
      <c r="BC449" s="118"/>
    </row>
    <row r="450" spans="1:55" x14ac:dyDescent="0.2">
      <c r="A450" s="726"/>
      <c r="B450" s="727"/>
      <c r="C450" s="727"/>
      <c r="D450" s="727"/>
      <c r="E450" s="727"/>
      <c r="F450" s="727"/>
      <c r="G450" s="727"/>
      <c r="H450" s="727"/>
      <c r="I450" s="727"/>
      <c r="J450" s="727"/>
      <c r="K450" s="727"/>
      <c r="L450" s="727"/>
      <c r="M450" s="727"/>
      <c r="N450" s="727"/>
      <c r="O450" s="727"/>
      <c r="P450" s="727"/>
      <c r="Q450" s="727"/>
      <c r="R450" s="727"/>
      <c r="S450" s="727"/>
      <c r="T450" s="727"/>
      <c r="U450" s="727"/>
      <c r="V450" s="727"/>
      <c r="W450" s="727"/>
      <c r="X450" s="727"/>
      <c r="Y450" s="727"/>
      <c r="Z450" s="727"/>
      <c r="AA450" s="727"/>
      <c r="AB450" s="727"/>
      <c r="AC450" s="727"/>
      <c r="AD450" s="727"/>
      <c r="AE450" s="727"/>
      <c r="AF450" s="727"/>
      <c r="AG450" s="727"/>
      <c r="AH450" s="727"/>
      <c r="AI450" s="727"/>
      <c r="AJ450" s="727"/>
      <c r="AK450" s="728"/>
      <c r="AX450" s="116"/>
      <c r="BA450" s="118"/>
      <c r="BB450" s="118"/>
      <c r="BC450" s="118"/>
    </row>
    <row r="451" spans="1:55" x14ac:dyDescent="0.2">
      <c r="A451" s="726"/>
      <c r="B451" s="727"/>
      <c r="C451" s="727"/>
      <c r="D451" s="727"/>
      <c r="E451" s="727"/>
      <c r="F451" s="727"/>
      <c r="G451" s="727"/>
      <c r="H451" s="727"/>
      <c r="I451" s="727"/>
      <c r="J451" s="727"/>
      <c r="K451" s="727"/>
      <c r="L451" s="727"/>
      <c r="M451" s="727"/>
      <c r="N451" s="727"/>
      <c r="O451" s="727"/>
      <c r="P451" s="727"/>
      <c r="Q451" s="727"/>
      <c r="R451" s="727"/>
      <c r="S451" s="727"/>
      <c r="T451" s="727"/>
      <c r="U451" s="727"/>
      <c r="V451" s="727"/>
      <c r="W451" s="727"/>
      <c r="X451" s="727"/>
      <c r="Y451" s="727"/>
      <c r="Z451" s="727"/>
      <c r="AA451" s="727"/>
      <c r="AB451" s="727"/>
      <c r="AC451" s="727"/>
      <c r="AD451" s="727"/>
      <c r="AE451" s="727"/>
      <c r="AF451" s="727"/>
      <c r="AG451" s="727"/>
      <c r="AH451" s="727"/>
      <c r="AI451" s="727"/>
      <c r="AJ451" s="727"/>
      <c r="AK451" s="728"/>
      <c r="AX451" s="116"/>
      <c r="BA451" s="118"/>
      <c r="BB451" s="118"/>
      <c r="BC451" s="118"/>
    </row>
    <row r="452" spans="1:55" x14ac:dyDescent="0.2">
      <c r="A452" s="729"/>
      <c r="B452" s="730"/>
      <c r="C452" s="730"/>
      <c r="D452" s="730"/>
      <c r="E452" s="730"/>
      <c r="F452" s="730"/>
      <c r="G452" s="730"/>
      <c r="H452" s="730"/>
      <c r="I452" s="730"/>
      <c r="J452" s="730"/>
      <c r="K452" s="730"/>
      <c r="L452" s="730"/>
      <c r="M452" s="730"/>
      <c r="N452" s="730"/>
      <c r="O452" s="730"/>
      <c r="P452" s="730"/>
      <c r="Q452" s="730"/>
      <c r="R452" s="730"/>
      <c r="S452" s="730"/>
      <c r="T452" s="730"/>
      <c r="U452" s="730"/>
      <c r="V452" s="730"/>
      <c r="W452" s="730"/>
      <c r="X452" s="730"/>
      <c r="Y452" s="730"/>
      <c r="Z452" s="730"/>
      <c r="AA452" s="730"/>
      <c r="AB452" s="730"/>
      <c r="AC452" s="730"/>
      <c r="AD452" s="730"/>
      <c r="AE452" s="730"/>
      <c r="AF452" s="730"/>
      <c r="AG452" s="730"/>
      <c r="AH452" s="730"/>
      <c r="AI452" s="730"/>
      <c r="AJ452" s="730"/>
      <c r="AK452" s="731"/>
      <c r="AX452" s="116"/>
      <c r="BA452" s="118"/>
      <c r="BB452" s="118"/>
      <c r="BC452" s="118"/>
    </row>
    <row r="453" spans="1:55" x14ac:dyDescent="0.2">
      <c r="A453" s="66"/>
      <c r="B453" s="66"/>
      <c r="C453" s="66"/>
      <c r="D453" s="66"/>
      <c r="E453" s="66"/>
      <c r="F453" s="66"/>
      <c r="G453" s="66"/>
      <c r="H453" s="66"/>
      <c r="I453" s="66"/>
      <c r="J453" s="66"/>
      <c r="K453" s="66"/>
      <c r="L453" s="66"/>
      <c r="M453" s="66"/>
      <c r="N453" s="66"/>
      <c r="O453" s="66"/>
      <c r="P453" s="66"/>
      <c r="Q453" s="66"/>
      <c r="R453" s="66"/>
      <c r="S453" s="66"/>
      <c r="T453" s="66"/>
      <c r="U453" s="66"/>
      <c r="V453" s="66"/>
      <c r="W453" s="66"/>
      <c r="X453" s="66"/>
      <c r="Y453" s="66"/>
      <c r="Z453" s="66"/>
      <c r="AA453" s="66"/>
      <c r="AB453" s="66"/>
      <c r="AC453" s="66"/>
      <c r="AD453" s="66"/>
      <c r="AE453" s="66"/>
      <c r="AF453" s="66"/>
      <c r="AG453" s="66"/>
      <c r="AH453" s="66"/>
      <c r="AI453" s="66"/>
      <c r="AJ453" s="66"/>
      <c r="AK453" s="66"/>
      <c r="AX453" s="116"/>
      <c r="BA453" s="118"/>
      <c r="BB453" s="118"/>
      <c r="BC453" s="118"/>
    </row>
    <row r="454" spans="1:55" x14ac:dyDescent="0.2">
      <c r="A454" s="925" t="s">
        <v>207</v>
      </c>
      <c r="B454" s="925"/>
      <c r="C454" s="925"/>
      <c r="D454" s="925"/>
      <c r="E454" s="925"/>
      <c r="F454" s="925"/>
      <c r="G454" s="925"/>
      <c r="H454" s="925"/>
      <c r="I454" s="925"/>
      <c r="J454" s="925"/>
      <c r="K454" s="925"/>
      <c r="L454" s="925"/>
      <c r="M454" s="925"/>
      <c r="N454" s="925"/>
      <c r="O454" s="925"/>
      <c r="P454" s="925"/>
      <c r="Q454" s="925"/>
      <c r="R454" s="925"/>
      <c r="S454" s="925"/>
      <c r="T454" s="925"/>
      <c r="U454" s="925"/>
      <c r="V454" s="925"/>
      <c r="W454" s="925"/>
      <c r="X454" s="925"/>
      <c r="Y454" s="925"/>
      <c r="Z454" s="925"/>
      <c r="AA454" s="925"/>
      <c r="AB454" s="925"/>
      <c r="AC454" s="925"/>
      <c r="AD454" s="925"/>
      <c r="AE454" s="925"/>
      <c r="AF454" s="925"/>
      <c r="AG454" s="925"/>
      <c r="AH454" s="925"/>
      <c r="AI454" s="925"/>
      <c r="AJ454" s="925"/>
      <c r="AK454" s="925"/>
      <c r="AX454" s="116"/>
      <c r="BA454" s="118"/>
      <c r="BB454" s="118"/>
      <c r="BC454" s="118"/>
    </row>
    <row r="455" spans="1:55" x14ac:dyDescent="0.2">
      <c r="A455" s="714" t="s">
        <v>232</v>
      </c>
      <c r="B455" s="715"/>
      <c r="C455" s="715"/>
      <c r="D455" s="715"/>
      <c r="E455" s="715"/>
      <c r="F455" s="715"/>
      <c r="G455" s="715"/>
      <c r="H455" s="715"/>
      <c r="I455" s="715"/>
      <c r="J455" s="715"/>
      <c r="K455" s="715"/>
      <c r="L455" s="715"/>
      <c r="M455" s="715"/>
      <c r="N455" s="715"/>
      <c r="O455" s="715"/>
      <c r="P455" s="715"/>
      <c r="Q455" s="715"/>
      <c r="R455" s="715"/>
      <c r="S455" s="715"/>
      <c r="T455" s="715"/>
      <c r="U455" s="715"/>
      <c r="V455" s="715"/>
      <c r="W455" s="715"/>
      <c r="X455" s="715"/>
      <c r="Y455" s="715"/>
      <c r="Z455" s="715"/>
      <c r="AA455" s="715"/>
      <c r="AB455" s="715"/>
      <c r="AC455" s="715"/>
      <c r="AD455" s="715"/>
      <c r="AE455" s="715"/>
      <c r="AF455" s="715"/>
      <c r="AG455" s="715"/>
      <c r="AH455" s="715"/>
      <c r="AI455" s="715"/>
      <c r="AJ455" s="715"/>
      <c r="AK455" s="716"/>
      <c r="AX455" s="116"/>
      <c r="BA455" s="118"/>
      <c r="BB455" s="118"/>
      <c r="BC455" s="118"/>
    </row>
    <row r="456" spans="1:55" x14ac:dyDescent="0.2">
      <c r="A456" s="717"/>
      <c r="B456" s="718"/>
      <c r="C456" s="718"/>
      <c r="D456" s="718"/>
      <c r="E456" s="718"/>
      <c r="F456" s="718"/>
      <c r="G456" s="718"/>
      <c r="H456" s="718"/>
      <c r="I456" s="718"/>
      <c r="J456" s="718"/>
      <c r="K456" s="718"/>
      <c r="L456" s="718"/>
      <c r="M456" s="718"/>
      <c r="N456" s="718"/>
      <c r="O456" s="718"/>
      <c r="P456" s="718"/>
      <c r="Q456" s="718"/>
      <c r="R456" s="718"/>
      <c r="S456" s="718"/>
      <c r="T456" s="718"/>
      <c r="U456" s="718"/>
      <c r="V456" s="718"/>
      <c r="W456" s="718"/>
      <c r="X456" s="718"/>
      <c r="Y456" s="718"/>
      <c r="Z456" s="718"/>
      <c r="AA456" s="718"/>
      <c r="AB456" s="718"/>
      <c r="AC456" s="718"/>
      <c r="AD456" s="718"/>
      <c r="AE456" s="718"/>
      <c r="AF456" s="718"/>
      <c r="AG456" s="718"/>
      <c r="AH456" s="718"/>
      <c r="AI456" s="718"/>
      <c r="AJ456" s="718"/>
      <c r="AK456" s="719"/>
      <c r="AX456" s="116"/>
      <c r="BA456" s="118"/>
      <c r="BB456" s="118"/>
      <c r="BC456" s="118"/>
    </row>
    <row r="457" spans="1:55" x14ac:dyDescent="0.2">
      <c r="A457" s="717"/>
      <c r="B457" s="718"/>
      <c r="C457" s="718"/>
      <c r="D457" s="718"/>
      <c r="E457" s="718"/>
      <c r="F457" s="718"/>
      <c r="G457" s="718"/>
      <c r="H457" s="718"/>
      <c r="I457" s="718"/>
      <c r="J457" s="718"/>
      <c r="K457" s="718"/>
      <c r="L457" s="718"/>
      <c r="M457" s="718"/>
      <c r="N457" s="718"/>
      <c r="O457" s="718"/>
      <c r="P457" s="718"/>
      <c r="Q457" s="718"/>
      <c r="R457" s="718"/>
      <c r="S457" s="718"/>
      <c r="T457" s="718"/>
      <c r="U457" s="718"/>
      <c r="V457" s="718"/>
      <c r="W457" s="718"/>
      <c r="X457" s="718"/>
      <c r="Y457" s="718"/>
      <c r="Z457" s="718"/>
      <c r="AA457" s="718"/>
      <c r="AB457" s="718"/>
      <c r="AC457" s="718"/>
      <c r="AD457" s="718"/>
      <c r="AE457" s="718"/>
      <c r="AF457" s="718"/>
      <c r="AG457" s="718"/>
      <c r="AH457" s="718"/>
      <c r="AI457" s="718"/>
      <c r="AJ457" s="718"/>
      <c r="AK457" s="719"/>
      <c r="AX457" s="116"/>
      <c r="BA457" s="118"/>
      <c r="BB457" s="118"/>
      <c r="BC457" s="118"/>
    </row>
    <row r="458" spans="1:55" x14ac:dyDescent="0.2">
      <c r="A458" s="717"/>
      <c r="B458" s="718"/>
      <c r="C458" s="718"/>
      <c r="D458" s="718"/>
      <c r="E458" s="718"/>
      <c r="F458" s="718"/>
      <c r="G458" s="718"/>
      <c r="H458" s="718"/>
      <c r="I458" s="718"/>
      <c r="J458" s="718"/>
      <c r="K458" s="718"/>
      <c r="L458" s="718"/>
      <c r="M458" s="718"/>
      <c r="N458" s="718"/>
      <c r="O458" s="718"/>
      <c r="P458" s="718"/>
      <c r="Q458" s="718"/>
      <c r="R458" s="718"/>
      <c r="S458" s="718"/>
      <c r="T458" s="718"/>
      <c r="U458" s="718"/>
      <c r="V458" s="718"/>
      <c r="W458" s="718"/>
      <c r="X458" s="718"/>
      <c r="Y458" s="718"/>
      <c r="Z458" s="718"/>
      <c r="AA458" s="718"/>
      <c r="AB458" s="718"/>
      <c r="AC458" s="718"/>
      <c r="AD458" s="718"/>
      <c r="AE458" s="718"/>
      <c r="AF458" s="718"/>
      <c r="AG458" s="718"/>
      <c r="AH458" s="718"/>
      <c r="AI458" s="718"/>
      <c r="AJ458" s="718"/>
      <c r="AK458" s="719"/>
      <c r="AX458" s="116"/>
      <c r="BA458" s="118"/>
      <c r="BB458" s="118"/>
      <c r="BC458" s="118"/>
    </row>
    <row r="459" spans="1:55" x14ac:dyDescent="0.2">
      <c r="A459" s="717"/>
      <c r="B459" s="718"/>
      <c r="C459" s="718"/>
      <c r="D459" s="718"/>
      <c r="E459" s="718"/>
      <c r="F459" s="718"/>
      <c r="G459" s="718"/>
      <c r="H459" s="718"/>
      <c r="I459" s="718"/>
      <c r="J459" s="718"/>
      <c r="K459" s="718"/>
      <c r="L459" s="718"/>
      <c r="M459" s="718"/>
      <c r="N459" s="718"/>
      <c r="O459" s="718"/>
      <c r="P459" s="718"/>
      <c r="Q459" s="718"/>
      <c r="R459" s="718"/>
      <c r="S459" s="718"/>
      <c r="T459" s="718"/>
      <c r="U459" s="718"/>
      <c r="V459" s="718"/>
      <c r="W459" s="718"/>
      <c r="X459" s="718"/>
      <c r="Y459" s="718"/>
      <c r="Z459" s="718"/>
      <c r="AA459" s="718"/>
      <c r="AB459" s="718"/>
      <c r="AC459" s="718"/>
      <c r="AD459" s="718"/>
      <c r="AE459" s="718"/>
      <c r="AF459" s="718"/>
      <c r="AG459" s="718"/>
      <c r="AH459" s="718"/>
      <c r="AI459" s="718"/>
      <c r="AJ459" s="718"/>
      <c r="AK459" s="719"/>
      <c r="AX459" s="116"/>
      <c r="BA459" s="118"/>
      <c r="BB459" s="118"/>
      <c r="BC459" s="118"/>
    </row>
    <row r="460" spans="1:55" x14ac:dyDescent="0.2">
      <c r="A460" s="861"/>
      <c r="B460" s="862"/>
      <c r="C460" s="862"/>
      <c r="D460" s="862"/>
      <c r="E460" s="862"/>
      <c r="F460" s="862"/>
      <c r="G460" s="862"/>
      <c r="H460" s="862"/>
      <c r="I460" s="862"/>
      <c r="J460" s="862"/>
      <c r="K460" s="862"/>
      <c r="L460" s="862"/>
      <c r="M460" s="862"/>
      <c r="N460" s="862"/>
      <c r="O460" s="862"/>
      <c r="P460" s="862"/>
      <c r="Q460" s="862"/>
      <c r="R460" s="862"/>
      <c r="S460" s="862"/>
      <c r="T460" s="862"/>
      <c r="U460" s="862"/>
      <c r="V460" s="862"/>
      <c r="W460" s="862"/>
      <c r="X460" s="862"/>
      <c r="Y460" s="862"/>
      <c r="Z460" s="862"/>
      <c r="AA460" s="862"/>
      <c r="AB460" s="862"/>
      <c r="AC460" s="862"/>
      <c r="AD460" s="862"/>
      <c r="AE460" s="862"/>
      <c r="AF460" s="862"/>
      <c r="AG460" s="862"/>
      <c r="AH460" s="862"/>
      <c r="AI460" s="862"/>
      <c r="AJ460" s="862"/>
      <c r="AK460" s="863"/>
      <c r="AX460" s="116"/>
      <c r="BA460" s="118"/>
      <c r="BB460" s="118"/>
      <c r="BC460" s="118"/>
    </row>
    <row r="461" spans="1:55" x14ac:dyDescent="0.2">
      <c r="A461" s="861"/>
      <c r="B461" s="862"/>
      <c r="C461" s="862"/>
      <c r="D461" s="862"/>
      <c r="E461" s="862"/>
      <c r="F461" s="862"/>
      <c r="G461" s="862"/>
      <c r="H461" s="862"/>
      <c r="I461" s="862"/>
      <c r="J461" s="862"/>
      <c r="K461" s="862"/>
      <c r="L461" s="862"/>
      <c r="M461" s="862"/>
      <c r="N461" s="862"/>
      <c r="O461" s="862"/>
      <c r="P461" s="862"/>
      <c r="Q461" s="862"/>
      <c r="R461" s="862"/>
      <c r="S461" s="862"/>
      <c r="T461" s="862"/>
      <c r="U461" s="862"/>
      <c r="V461" s="862"/>
      <c r="W461" s="862"/>
      <c r="X461" s="862"/>
      <c r="Y461" s="862"/>
      <c r="Z461" s="862"/>
      <c r="AA461" s="862"/>
      <c r="AB461" s="862"/>
      <c r="AC461" s="862"/>
      <c r="AD461" s="862"/>
      <c r="AE461" s="862"/>
      <c r="AF461" s="862"/>
      <c r="AG461" s="862"/>
      <c r="AH461" s="862"/>
      <c r="AI461" s="862"/>
      <c r="AJ461" s="862"/>
      <c r="AK461" s="863"/>
      <c r="AX461" s="116"/>
      <c r="BA461" s="118"/>
      <c r="BB461" s="118"/>
      <c r="BC461" s="118"/>
    </row>
    <row r="462" spans="1:55" x14ac:dyDescent="0.2">
      <c r="A462" s="861"/>
      <c r="B462" s="862"/>
      <c r="C462" s="862"/>
      <c r="D462" s="862"/>
      <c r="E462" s="862"/>
      <c r="F462" s="862"/>
      <c r="G462" s="862"/>
      <c r="H462" s="862"/>
      <c r="I462" s="862"/>
      <c r="J462" s="862"/>
      <c r="K462" s="862"/>
      <c r="L462" s="862"/>
      <c r="M462" s="862"/>
      <c r="N462" s="862"/>
      <c r="O462" s="862"/>
      <c r="P462" s="862"/>
      <c r="Q462" s="862"/>
      <c r="R462" s="862"/>
      <c r="S462" s="862"/>
      <c r="T462" s="862"/>
      <c r="U462" s="862"/>
      <c r="V462" s="862"/>
      <c r="W462" s="862"/>
      <c r="X462" s="862"/>
      <c r="Y462" s="862"/>
      <c r="Z462" s="862"/>
      <c r="AA462" s="862"/>
      <c r="AB462" s="862"/>
      <c r="AC462" s="862"/>
      <c r="AD462" s="862"/>
      <c r="AE462" s="862"/>
      <c r="AF462" s="862"/>
      <c r="AG462" s="862"/>
      <c r="AH462" s="862"/>
      <c r="AI462" s="862"/>
      <c r="AJ462" s="862"/>
      <c r="AK462" s="863"/>
      <c r="AX462" s="116"/>
      <c r="BA462" s="118"/>
      <c r="BB462" s="118"/>
      <c r="BC462" s="118"/>
    </row>
    <row r="463" spans="1:55" x14ac:dyDescent="0.2">
      <c r="A463" s="861"/>
      <c r="B463" s="862"/>
      <c r="C463" s="862"/>
      <c r="D463" s="862"/>
      <c r="E463" s="862"/>
      <c r="F463" s="862"/>
      <c r="G463" s="862"/>
      <c r="H463" s="862"/>
      <c r="I463" s="862"/>
      <c r="J463" s="862"/>
      <c r="K463" s="862"/>
      <c r="L463" s="862"/>
      <c r="M463" s="862"/>
      <c r="N463" s="862"/>
      <c r="O463" s="862"/>
      <c r="P463" s="862"/>
      <c r="Q463" s="862"/>
      <c r="R463" s="862"/>
      <c r="S463" s="862"/>
      <c r="T463" s="862"/>
      <c r="U463" s="862"/>
      <c r="V463" s="862"/>
      <c r="W463" s="862"/>
      <c r="X463" s="862"/>
      <c r="Y463" s="862"/>
      <c r="Z463" s="862"/>
      <c r="AA463" s="862"/>
      <c r="AB463" s="862"/>
      <c r="AC463" s="862"/>
      <c r="AD463" s="862"/>
      <c r="AE463" s="862"/>
      <c r="AF463" s="862"/>
      <c r="AG463" s="862"/>
      <c r="AH463" s="862"/>
      <c r="AI463" s="862"/>
      <c r="AJ463" s="862"/>
      <c r="AK463" s="863"/>
      <c r="AX463" s="116"/>
      <c r="BA463" s="118"/>
      <c r="BB463" s="118"/>
      <c r="BC463" s="118"/>
    </row>
    <row r="464" spans="1:55" x14ac:dyDescent="0.2">
      <c r="A464" s="861"/>
      <c r="B464" s="862"/>
      <c r="C464" s="862"/>
      <c r="D464" s="862"/>
      <c r="E464" s="862"/>
      <c r="F464" s="862"/>
      <c r="G464" s="862"/>
      <c r="H464" s="862"/>
      <c r="I464" s="862"/>
      <c r="J464" s="862"/>
      <c r="K464" s="862"/>
      <c r="L464" s="862"/>
      <c r="M464" s="862"/>
      <c r="N464" s="862"/>
      <c r="O464" s="862"/>
      <c r="P464" s="862"/>
      <c r="Q464" s="862"/>
      <c r="R464" s="862"/>
      <c r="S464" s="862"/>
      <c r="T464" s="862"/>
      <c r="U464" s="862"/>
      <c r="V464" s="862"/>
      <c r="W464" s="862"/>
      <c r="X464" s="862"/>
      <c r="Y464" s="862"/>
      <c r="Z464" s="862"/>
      <c r="AA464" s="862"/>
      <c r="AB464" s="862"/>
      <c r="AC464" s="862"/>
      <c r="AD464" s="862"/>
      <c r="AE464" s="862"/>
      <c r="AF464" s="862"/>
      <c r="AG464" s="862"/>
      <c r="AH464" s="862"/>
      <c r="AI464" s="862"/>
      <c r="AJ464" s="862"/>
      <c r="AK464" s="863"/>
      <c r="AX464" s="116"/>
      <c r="BA464" s="118"/>
      <c r="BB464" s="118"/>
      <c r="BC464" s="118"/>
    </row>
    <row r="465" spans="1:55" x14ac:dyDescent="0.2">
      <c r="A465" s="861"/>
      <c r="B465" s="862"/>
      <c r="C465" s="862"/>
      <c r="D465" s="862"/>
      <c r="E465" s="862"/>
      <c r="F465" s="862"/>
      <c r="G465" s="862"/>
      <c r="H465" s="862"/>
      <c r="I465" s="862"/>
      <c r="J465" s="862"/>
      <c r="K465" s="862"/>
      <c r="L465" s="862"/>
      <c r="M465" s="862"/>
      <c r="N465" s="862"/>
      <c r="O465" s="862"/>
      <c r="P465" s="862"/>
      <c r="Q465" s="862"/>
      <c r="R465" s="862"/>
      <c r="S465" s="862"/>
      <c r="T465" s="862"/>
      <c r="U465" s="862"/>
      <c r="V465" s="862"/>
      <c r="W465" s="862"/>
      <c r="X465" s="862"/>
      <c r="Y465" s="862"/>
      <c r="Z465" s="862"/>
      <c r="AA465" s="862"/>
      <c r="AB465" s="862"/>
      <c r="AC465" s="862"/>
      <c r="AD465" s="862"/>
      <c r="AE465" s="862"/>
      <c r="AF465" s="862"/>
      <c r="AG465" s="862"/>
      <c r="AH465" s="862"/>
      <c r="AI465" s="862"/>
      <c r="AJ465" s="862"/>
      <c r="AK465" s="863"/>
      <c r="AX465" s="116"/>
      <c r="BA465" s="118"/>
      <c r="BB465" s="118"/>
      <c r="BC465" s="118"/>
    </row>
    <row r="466" spans="1:55" x14ac:dyDescent="0.2">
      <c r="A466" s="861"/>
      <c r="B466" s="862"/>
      <c r="C466" s="862"/>
      <c r="D466" s="862"/>
      <c r="E466" s="862"/>
      <c r="F466" s="862"/>
      <c r="G466" s="862"/>
      <c r="H466" s="862"/>
      <c r="I466" s="862"/>
      <c r="J466" s="862"/>
      <c r="K466" s="862"/>
      <c r="L466" s="862"/>
      <c r="M466" s="862"/>
      <c r="N466" s="862"/>
      <c r="O466" s="862"/>
      <c r="P466" s="862"/>
      <c r="Q466" s="862"/>
      <c r="R466" s="862"/>
      <c r="S466" s="862"/>
      <c r="T466" s="862"/>
      <c r="U466" s="862"/>
      <c r="V466" s="862"/>
      <c r="W466" s="862"/>
      <c r="X466" s="862"/>
      <c r="Y466" s="862"/>
      <c r="Z466" s="862"/>
      <c r="AA466" s="862"/>
      <c r="AB466" s="862"/>
      <c r="AC466" s="862"/>
      <c r="AD466" s="862"/>
      <c r="AE466" s="862"/>
      <c r="AF466" s="862"/>
      <c r="AG466" s="862"/>
      <c r="AH466" s="862"/>
      <c r="AI466" s="862"/>
      <c r="AJ466" s="862"/>
      <c r="AK466" s="863"/>
      <c r="AX466" s="116"/>
      <c r="BA466" s="118"/>
      <c r="BB466" s="118"/>
      <c r="BC466" s="118"/>
    </row>
    <row r="467" spans="1:55" x14ac:dyDescent="0.2">
      <c r="A467" s="861"/>
      <c r="B467" s="862"/>
      <c r="C467" s="862"/>
      <c r="D467" s="862"/>
      <c r="E467" s="862"/>
      <c r="F467" s="862"/>
      <c r="G467" s="862"/>
      <c r="H467" s="862"/>
      <c r="I467" s="862"/>
      <c r="J467" s="862"/>
      <c r="K467" s="862"/>
      <c r="L467" s="862"/>
      <c r="M467" s="862"/>
      <c r="N467" s="862"/>
      <c r="O467" s="862"/>
      <c r="P467" s="862"/>
      <c r="Q467" s="862"/>
      <c r="R467" s="862"/>
      <c r="S467" s="862"/>
      <c r="T467" s="862"/>
      <c r="U467" s="862"/>
      <c r="V467" s="862"/>
      <c r="W467" s="862"/>
      <c r="X467" s="862"/>
      <c r="Y467" s="862"/>
      <c r="Z467" s="862"/>
      <c r="AA467" s="862"/>
      <c r="AB467" s="862"/>
      <c r="AC467" s="862"/>
      <c r="AD467" s="862"/>
      <c r="AE467" s="862"/>
      <c r="AF467" s="862"/>
      <c r="AG467" s="862"/>
      <c r="AH467" s="862"/>
      <c r="AI467" s="862"/>
      <c r="AJ467" s="862"/>
      <c r="AK467" s="863"/>
      <c r="AX467" s="116"/>
      <c r="BA467" s="118"/>
      <c r="BB467" s="118"/>
      <c r="BC467" s="118"/>
    </row>
    <row r="468" spans="1:55" x14ac:dyDescent="0.2">
      <c r="A468" s="861"/>
      <c r="B468" s="862"/>
      <c r="C468" s="862"/>
      <c r="D468" s="862"/>
      <c r="E468" s="862"/>
      <c r="F468" s="862"/>
      <c r="G468" s="862"/>
      <c r="H468" s="862"/>
      <c r="I468" s="862"/>
      <c r="J468" s="862"/>
      <c r="K468" s="862"/>
      <c r="L468" s="862"/>
      <c r="M468" s="862"/>
      <c r="N468" s="862"/>
      <c r="O468" s="862"/>
      <c r="P468" s="862"/>
      <c r="Q468" s="862"/>
      <c r="R468" s="862"/>
      <c r="S468" s="862"/>
      <c r="T468" s="862"/>
      <c r="U468" s="862"/>
      <c r="V468" s="862"/>
      <c r="W468" s="862"/>
      <c r="X468" s="862"/>
      <c r="Y468" s="862"/>
      <c r="Z468" s="862"/>
      <c r="AA468" s="862"/>
      <c r="AB468" s="862"/>
      <c r="AC468" s="862"/>
      <c r="AD468" s="862"/>
      <c r="AE468" s="862"/>
      <c r="AF468" s="862"/>
      <c r="AG468" s="862"/>
      <c r="AH468" s="862"/>
      <c r="AI468" s="862"/>
      <c r="AJ468" s="862"/>
      <c r="AK468" s="863"/>
      <c r="AX468" s="116"/>
      <c r="BA468" s="118"/>
      <c r="BB468" s="118"/>
      <c r="BC468" s="118"/>
    </row>
    <row r="469" spans="1:55" ht="20.100000000000001" customHeight="1" x14ac:dyDescent="0.2">
      <c r="A469" s="861"/>
      <c r="B469" s="862"/>
      <c r="C469" s="862"/>
      <c r="D469" s="862"/>
      <c r="E469" s="862"/>
      <c r="F469" s="862"/>
      <c r="G469" s="862"/>
      <c r="H469" s="862"/>
      <c r="I469" s="862"/>
      <c r="J469" s="862"/>
      <c r="K469" s="862"/>
      <c r="L469" s="862"/>
      <c r="M469" s="862"/>
      <c r="N469" s="862"/>
      <c r="O469" s="862"/>
      <c r="P469" s="862"/>
      <c r="Q469" s="862"/>
      <c r="R469" s="862"/>
      <c r="S469" s="862"/>
      <c r="T469" s="862"/>
      <c r="U469" s="862"/>
      <c r="V469" s="862"/>
      <c r="W469" s="862"/>
      <c r="X469" s="862"/>
      <c r="Y469" s="862"/>
      <c r="Z469" s="862"/>
      <c r="AA469" s="862"/>
      <c r="AB469" s="862"/>
      <c r="AC469" s="862"/>
      <c r="AD469" s="862"/>
      <c r="AE469" s="862"/>
      <c r="AF469" s="862"/>
      <c r="AG469" s="862"/>
      <c r="AH469" s="862"/>
      <c r="AI469" s="862"/>
      <c r="AJ469" s="862"/>
      <c r="AK469" s="863"/>
      <c r="AX469" s="116"/>
      <c r="BA469" s="118"/>
      <c r="BB469" s="118"/>
      <c r="BC469" s="118"/>
    </row>
    <row r="470" spans="1:55" ht="10.5" customHeight="1" x14ac:dyDescent="0.2">
      <c r="A470" s="861"/>
      <c r="B470" s="862"/>
      <c r="C470" s="862"/>
      <c r="D470" s="862"/>
      <c r="E470" s="862"/>
      <c r="F470" s="862"/>
      <c r="G470" s="862"/>
      <c r="H470" s="862"/>
      <c r="I470" s="862"/>
      <c r="J470" s="862"/>
      <c r="K470" s="862"/>
      <c r="L470" s="862"/>
      <c r="M470" s="862"/>
      <c r="N470" s="862"/>
      <c r="O470" s="862"/>
      <c r="P470" s="862"/>
      <c r="Q470" s="862"/>
      <c r="R470" s="862"/>
      <c r="S470" s="862"/>
      <c r="T470" s="862"/>
      <c r="U470" s="862"/>
      <c r="V470" s="862"/>
      <c r="W470" s="862"/>
      <c r="X470" s="862"/>
      <c r="Y470" s="862"/>
      <c r="Z470" s="862"/>
      <c r="AA470" s="862"/>
      <c r="AB470" s="862"/>
      <c r="AC470" s="862"/>
      <c r="AD470" s="862"/>
      <c r="AE470" s="862"/>
      <c r="AF470" s="862"/>
      <c r="AG470" s="862"/>
      <c r="AH470" s="862"/>
      <c r="AI470" s="862"/>
      <c r="AJ470" s="862"/>
      <c r="AK470" s="863"/>
      <c r="AX470" s="116"/>
      <c r="BA470" s="118"/>
      <c r="BB470" s="118"/>
      <c r="BC470" s="118"/>
    </row>
    <row r="471" spans="1:55" ht="20.100000000000001" customHeight="1" x14ac:dyDescent="0.2">
      <c r="A471" s="861"/>
      <c r="B471" s="862"/>
      <c r="C471" s="862"/>
      <c r="D471" s="862"/>
      <c r="E471" s="862"/>
      <c r="F471" s="862"/>
      <c r="G471" s="862"/>
      <c r="H471" s="862"/>
      <c r="I471" s="862"/>
      <c r="J471" s="862"/>
      <c r="K471" s="862"/>
      <c r="L471" s="862"/>
      <c r="M471" s="862"/>
      <c r="N471" s="862"/>
      <c r="O471" s="862"/>
      <c r="P471" s="862"/>
      <c r="Q471" s="862"/>
      <c r="R471" s="862"/>
      <c r="S471" s="862"/>
      <c r="T471" s="862"/>
      <c r="U471" s="862"/>
      <c r="V471" s="862"/>
      <c r="W471" s="862"/>
      <c r="X471" s="862"/>
      <c r="Y471" s="862"/>
      <c r="Z471" s="862"/>
      <c r="AA471" s="862"/>
      <c r="AB471" s="862"/>
      <c r="AC471" s="862"/>
      <c r="AD471" s="862"/>
      <c r="AE471" s="862"/>
      <c r="AF471" s="862"/>
      <c r="AG471" s="862"/>
      <c r="AH471" s="862"/>
      <c r="AI471" s="862"/>
      <c r="AJ471" s="862"/>
      <c r="AK471" s="863"/>
      <c r="AX471" s="116"/>
      <c r="BA471" s="118"/>
      <c r="BB471" s="118"/>
      <c r="BC471" s="118"/>
    </row>
    <row r="472" spans="1:55" ht="13.5" customHeight="1" x14ac:dyDescent="0.2">
      <c r="A472" s="861"/>
      <c r="B472" s="862"/>
      <c r="C472" s="862"/>
      <c r="D472" s="862"/>
      <c r="E472" s="862"/>
      <c r="F472" s="862"/>
      <c r="G472" s="862"/>
      <c r="H472" s="862"/>
      <c r="I472" s="862"/>
      <c r="J472" s="862"/>
      <c r="K472" s="862"/>
      <c r="L472" s="862"/>
      <c r="M472" s="862"/>
      <c r="N472" s="862"/>
      <c r="O472" s="862"/>
      <c r="P472" s="862"/>
      <c r="Q472" s="862"/>
      <c r="R472" s="862"/>
      <c r="S472" s="862"/>
      <c r="T472" s="862"/>
      <c r="U472" s="862"/>
      <c r="V472" s="862"/>
      <c r="W472" s="862"/>
      <c r="X472" s="862"/>
      <c r="Y472" s="862"/>
      <c r="Z472" s="862"/>
      <c r="AA472" s="862"/>
      <c r="AB472" s="862"/>
      <c r="AC472" s="862"/>
      <c r="AD472" s="862"/>
      <c r="AE472" s="862"/>
      <c r="AF472" s="862"/>
      <c r="AG472" s="862"/>
      <c r="AH472" s="862"/>
      <c r="AI472" s="862"/>
      <c r="AJ472" s="862"/>
      <c r="AK472" s="863"/>
      <c r="AX472" s="116"/>
      <c r="BA472" s="118"/>
      <c r="BB472" s="118"/>
      <c r="BC472" s="118"/>
    </row>
    <row r="473" spans="1:55" ht="4.5" customHeight="1" x14ac:dyDescent="0.2">
      <c r="A473" s="861"/>
      <c r="B473" s="862"/>
      <c r="C473" s="862"/>
      <c r="D473" s="862"/>
      <c r="E473" s="862"/>
      <c r="F473" s="862"/>
      <c r="G473" s="862"/>
      <c r="H473" s="862"/>
      <c r="I473" s="862"/>
      <c r="J473" s="862"/>
      <c r="K473" s="862"/>
      <c r="L473" s="862"/>
      <c r="M473" s="862"/>
      <c r="N473" s="862"/>
      <c r="O473" s="862"/>
      <c r="P473" s="862"/>
      <c r="Q473" s="862"/>
      <c r="R473" s="862"/>
      <c r="S473" s="862"/>
      <c r="T473" s="862"/>
      <c r="U473" s="862"/>
      <c r="V473" s="862"/>
      <c r="W473" s="862"/>
      <c r="X473" s="862"/>
      <c r="Y473" s="862"/>
      <c r="Z473" s="862"/>
      <c r="AA473" s="862"/>
      <c r="AB473" s="862"/>
      <c r="AC473" s="862"/>
      <c r="AD473" s="862"/>
      <c r="AE473" s="862"/>
      <c r="AF473" s="862"/>
      <c r="AG473" s="862"/>
      <c r="AH473" s="862"/>
      <c r="AI473" s="862"/>
      <c r="AJ473" s="862"/>
      <c r="AK473" s="863"/>
      <c r="AX473" s="116"/>
      <c r="BA473" s="118"/>
      <c r="BB473" s="118"/>
      <c r="BC473" s="118"/>
    </row>
    <row r="474" spans="1:55" ht="20.100000000000001" customHeight="1" x14ac:dyDescent="0.2">
      <c r="A474" s="864"/>
      <c r="B474" s="865"/>
      <c r="C474" s="865"/>
      <c r="D474" s="865"/>
      <c r="E474" s="865"/>
      <c r="F474" s="865"/>
      <c r="G474" s="865"/>
      <c r="H474" s="865"/>
      <c r="I474" s="865"/>
      <c r="J474" s="865"/>
      <c r="K474" s="865"/>
      <c r="L474" s="865"/>
      <c r="M474" s="865"/>
      <c r="N474" s="865"/>
      <c r="O474" s="865"/>
      <c r="P474" s="865"/>
      <c r="Q474" s="865"/>
      <c r="R474" s="865"/>
      <c r="S474" s="865"/>
      <c r="T474" s="865"/>
      <c r="U474" s="865"/>
      <c r="V474" s="865"/>
      <c r="W474" s="865"/>
      <c r="X474" s="865"/>
      <c r="Y474" s="865"/>
      <c r="Z474" s="865"/>
      <c r="AA474" s="865"/>
      <c r="AB474" s="865"/>
      <c r="AC474" s="865"/>
      <c r="AD474" s="865"/>
      <c r="AE474" s="865"/>
      <c r="AF474" s="865"/>
      <c r="AG474" s="865"/>
      <c r="AH474" s="865"/>
      <c r="AI474" s="865"/>
      <c r="AJ474" s="865"/>
      <c r="AK474" s="866"/>
      <c r="AX474" s="116"/>
      <c r="BA474" s="118"/>
      <c r="BB474" s="118"/>
      <c r="BC474" s="118"/>
    </row>
    <row r="475" spans="1:55" ht="22.5" customHeight="1" x14ac:dyDescent="0.2">
      <c r="A475" s="59"/>
      <c r="B475" s="59"/>
      <c r="C475" s="59"/>
      <c r="D475" s="59"/>
      <c r="E475" s="59"/>
      <c r="F475" s="59"/>
      <c r="G475" s="59"/>
      <c r="H475" s="59"/>
      <c r="I475" s="59"/>
      <c r="J475" s="59"/>
      <c r="K475" s="59"/>
      <c r="L475" s="59"/>
      <c r="M475" s="59"/>
      <c r="N475" s="59"/>
      <c r="O475" s="59"/>
      <c r="P475" s="59"/>
      <c r="Q475" s="59"/>
      <c r="R475" s="59"/>
      <c r="S475" s="59"/>
      <c r="T475" s="59"/>
      <c r="U475" s="59"/>
      <c r="V475" s="59"/>
      <c r="W475" s="59"/>
      <c r="X475" s="59"/>
      <c r="Y475" s="59"/>
      <c r="Z475" s="59"/>
      <c r="AA475" s="59"/>
      <c r="AB475" s="59"/>
      <c r="AC475" s="59"/>
      <c r="AD475" s="59"/>
      <c r="AE475" s="59"/>
      <c r="AF475" s="59"/>
      <c r="AG475" s="59"/>
      <c r="AH475" s="59"/>
      <c r="AI475" s="59"/>
      <c r="AJ475" s="59"/>
      <c r="AK475" s="59"/>
      <c r="AX475" s="116"/>
      <c r="BA475" s="118"/>
      <c r="BB475" s="118"/>
      <c r="BC475" s="118"/>
    </row>
    <row r="476" spans="1:55" ht="3" customHeight="1" x14ac:dyDescent="0.2">
      <c r="A476" s="39"/>
      <c r="B476" s="39"/>
      <c r="C476" s="39"/>
      <c r="D476" s="39"/>
      <c r="E476" s="39"/>
      <c r="F476" s="39"/>
      <c r="G476" s="39"/>
      <c r="H476" s="39"/>
      <c r="I476" s="39"/>
      <c r="J476" s="39"/>
      <c r="K476" s="39"/>
      <c r="L476" s="39"/>
      <c r="M476" s="39"/>
      <c r="N476" s="39"/>
      <c r="O476" s="39"/>
      <c r="P476" s="39"/>
      <c r="Q476" s="39"/>
      <c r="R476" s="39"/>
      <c r="S476" s="39"/>
      <c r="T476" s="39"/>
      <c r="U476" s="39"/>
      <c r="V476" s="39"/>
      <c r="W476" s="39"/>
      <c r="X476" s="39"/>
      <c r="Y476" s="39"/>
      <c r="Z476" s="39"/>
      <c r="AA476" s="39"/>
      <c r="AB476" s="39"/>
      <c r="AC476" s="39"/>
      <c r="AD476" s="39"/>
      <c r="AE476" s="39"/>
      <c r="AF476" s="39"/>
      <c r="AG476" s="39"/>
      <c r="AH476" s="39"/>
      <c r="AI476" s="67"/>
      <c r="AJ476" s="67"/>
      <c r="AK476" s="39"/>
      <c r="AX476" s="116"/>
      <c r="BA476" s="118"/>
      <c r="BB476" s="118"/>
      <c r="BC476" s="118"/>
    </row>
    <row r="477" spans="1:55" ht="12" customHeight="1" x14ac:dyDescent="0.2">
      <c r="A477" s="49" t="s">
        <v>149</v>
      </c>
      <c r="B477" s="39"/>
      <c r="C477" s="39"/>
      <c r="D477" s="39"/>
      <c r="E477" s="39"/>
      <c r="F477" s="39"/>
      <c r="G477" s="39"/>
      <c r="H477" s="39"/>
      <c r="I477" s="39"/>
      <c r="J477" s="39"/>
      <c r="K477" s="39"/>
      <c r="L477" s="39"/>
      <c r="M477" s="39"/>
      <c r="N477" s="39"/>
      <c r="O477" s="39"/>
      <c r="P477" s="39"/>
      <c r="Q477" s="39"/>
      <c r="R477" s="39"/>
      <c r="S477" s="39"/>
      <c r="T477" s="39"/>
      <c r="U477" s="39"/>
      <c r="V477" s="39"/>
      <c r="W477" s="39"/>
      <c r="X477" s="39"/>
      <c r="Y477" s="39"/>
      <c r="Z477" s="39"/>
      <c r="AA477" s="39"/>
      <c r="AB477" s="39"/>
      <c r="AC477" s="39"/>
      <c r="AD477" s="39"/>
      <c r="AE477" s="39"/>
      <c r="AF477" s="39"/>
      <c r="AG477" s="39"/>
      <c r="AH477" s="39"/>
      <c r="AI477" s="39"/>
      <c r="AJ477" s="39"/>
      <c r="AK477" s="39"/>
      <c r="AX477" s="116"/>
      <c r="BA477" s="118"/>
      <c r="BB477" s="118"/>
      <c r="BC477" s="118"/>
    </row>
    <row r="478" spans="1:55" ht="3.75" customHeight="1" x14ac:dyDescent="0.2">
      <c r="A478" s="39"/>
      <c r="B478" s="39"/>
      <c r="C478" s="39"/>
      <c r="D478" s="39"/>
      <c r="E478" s="39"/>
      <c r="F478" s="39"/>
      <c r="G478" s="39"/>
      <c r="H478" s="39"/>
      <c r="I478" s="39"/>
      <c r="J478" s="39"/>
      <c r="K478" s="39"/>
      <c r="L478" s="39"/>
      <c r="M478" s="39"/>
      <c r="N478" s="39"/>
      <c r="O478" s="39"/>
      <c r="P478" s="39"/>
      <c r="Q478" s="39"/>
      <c r="R478" s="39"/>
      <c r="S478" s="39"/>
      <c r="T478" s="39"/>
      <c r="U478" s="39"/>
      <c r="V478" s="39"/>
      <c r="W478" s="39"/>
      <c r="X478" s="39"/>
      <c r="Y478" s="39"/>
      <c r="Z478" s="39"/>
      <c r="AA478" s="39"/>
      <c r="AB478" s="39"/>
      <c r="AC478" s="39"/>
      <c r="AD478" s="39"/>
      <c r="AE478" s="39"/>
      <c r="AF478" s="39"/>
      <c r="AG478" s="39"/>
      <c r="AH478" s="39"/>
      <c r="AI478" s="39"/>
      <c r="AJ478" s="39"/>
      <c r="AK478" s="39"/>
      <c r="AX478" s="116"/>
      <c r="BA478" s="118"/>
      <c r="BB478" s="118"/>
      <c r="BC478" s="118"/>
    </row>
    <row r="479" spans="1:55" ht="12" customHeight="1" x14ac:dyDescent="0.2">
      <c r="A479" s="38" t="s">
        <v>146</v>
      </c>
      <c r="B479" s="39"/>
      <c r="C479" s="39"/>
      <c r="D479" s="39"/>
      <c r="E479" s="39"/>
      <c r="F479" s="39"/>
      <c r="G479" s="39"/>
      <c r="H479" s="39"/>
      <c r="I479" s="39"/>
      <c r="J479" s="39"/>
      <c r="K479" s="39"/>
      <c r="L479" s="39"/>
      <c r="M479" s="39"/>
      <c r="N479" s="39"/>
      <c r="O479" s="39"/>
      <c r="P479" s="39"/>
      <c r="Q479" s="39"/>
      <c r="R479" s="39"/>
      <c r="S479" s="39"/>
      <c r="T479" s="39"/>
      <c r="U479" s="39"/>
      <c r="V479" s="39"/>
      <c r="W479" s="39"/>
      <c r="X479" s="39"/>
      <c r="Y479" s="39"/>
      <c r="Z479" s="39"/>
      <c r="AA479" s="39"/>
      <c r="AB479" s="39"/>
      <c r="AC479" s="39"/>
      <c r="AD479" s="39"/>
      <c r="AE479" s="39"/>
      <c r="AF479" s="39"/>
      <c r="AG479" s="39"/>
      <c r="AH479" s="39"/>
      <c r="AI479" s="39"/>
      <c r="AJ479" s="39"/>
      <c r="AK479" s="39"/>
      <c r="AX479" s="116"/>
      <c r="BA479" s="118"/>
      <c r="BB479" s="118"/>
      <c r="BC479" s="118"/>
    </row>
    <row r="480" spans="1:55" ht="12.75" customHeight="1" thickBot="1" x14ac:dyDescent="0.25">
      <c r="A480" s="765" t="s">
        <v>107</v>
      </c>
      <c r="B480" s="766"/>
      <c r="C480" s="766"/>
      <c r="D480" s="766"/>
      <c r="E480" s="766"/>
      <c r="F480" s="766"/>
      <c r="G480" s="766"/>
      <c r="H480" s="766"/>
      <c r="I480" s="766"/>
      <c r="J480" s="766"/>
      <c r="K480" s="766"/>
      <c r="L480" s="766"/>
      <c r="M480" s="766"/>
      <c r="N480" s="766"/>
      <c r="O480" s="766"/>
      <c r="P480" s="766"/>
      <c r="Q480" s="766"/>
      <c r="R480" s="766"/>
      <c r="S480" s="766"/>
      <c r="T480" s="766"/>
      <c r="U480" s="766"/>
      <c r="V480" s="766"/>
      <c r="W480" s="766"/>
      <c r="X480" s="766"/>
      <c r="Y480" s="766"/>
      <c r="Z480" s="766"/>
      <c r="AA480" s="766"/>
      <c r="AB480" s="766"/>
      <c r="AC480" s="766"/>
      <c r="AD480" s="766"/>
      <c r="AE480" s="766"/>
      <c r="AF480" s="766"/>
      <c r="AG480" s="766"/>
      <c r="AH480" s="766"/>
      <c r="AI480" s="767"/>
      <c r="AJ480" s="767"/>
      <c r="AK480" s="767"/>
      <c r="AX480" s="116"/>
      <c r="BA480" s="118"/>
      <c r="BB480" s="118"/>
      <c r="BC480" s="118"/>
    </row>
    <row r="481" spans="1:55" ht="14.25" customHeight="1" x14ac:dyDescent="0.2">
      <c r="A481" s="446" t="s">
        <v>38</v>
      </c>
      <c r="B481" s="434"/>
      <c r="C481" s="434"/>
      <c r="D481" s="434"/>
      <c r="E481" s="434"/>
      <c r="F481" s="434"/>
      <c r="G481" s="434"/>
      <c r="H481" s="434"/>
      <c r="I481" s="434"/>
      <c r="J481" s="434"/>
      <c r="K481" s="434"/>
      <c r="L481" s="434"/>
      <c r="M481" s="379"/>
      <c r="N481" s="380"/>
      <c r="O481" s="459" t="s">
        <v>36</v>
      </c>
      <c r="P481" s="379"/>
      <c r="Q481" s="379"/>
      <c r="R481" s="379"/>
      <c r="S481" s="379"/>
      <c r="T481" s="379"/>
      <c r="U481" s="380"/>
      <c r="V481" s="459" t="s">
        <v>37</v>
      </c>
      <c r="W481" s="379"/>
      <c r="X481" s="379"/>
      <c r="Y481" s="379"/>
      <c r="Z481" s="379"/>
      <c r="AA481" s="380"/>
      <c r="AB481" s="378" t="s">
        <v>39</v>
      </c>
      <c r="AC481" s="434"/>
      <c r="AD481" s="434"/>
      <c r="AE481" s="434"/>
      <c r="AF481" s="434"/>
      <c r="AG481" s="379"/>
      <c r="AH481" s="560"/>
      <c r="AI481" s="68"/>
      <c r="AJ481" s="69"/>
      <c r="AK481" s="69"/>
      <c r="AX481" s="116"/>
      <c r="BA481" s="118"/>
      <c r="BB481" s="118"/>
      <c r="BC481" s="118"/>
    </row>
    <row r="482" spans="1:55" ht="17.25" customHeight="1" thickBot="1" x14ac:dyDescent="0.25">
      <c r="A482" s="732"/>
      <c r="B482" s="562"/>
      <c r="C482" s="562"/>
      <c r="D482" s="562"/>
      <c r="E482" s="562"/>
      <c r="F482" s="562"/>
      <c r="G482" s="562"/>
      <c r="H482" s="562"/>
      <c r="I482" s="562"/>
      <c r="J482" s="562"/>
      <c r="K482" s="562"/>
      <c r="L482" s="562"/>
      <c r="M482" s="382"/>
      <c r="N482" s="383"/>
      <c r="O482" s="381"/>
      <c r="P482" s="382"/>
      <c r="Q482" s="382"/>
      <c r="R482" s="382"/>
      <c r="S482" s="382"/>
      <c r="T482" s="382"/>
      <c r="U482" s="383"/>
      <c r="V482" s="381"/>
      <c r="W482" s="382"/>
      <c r="X482" s="382"/>
      <c r="Y482" s="382"/>
      <c r="Z482" s="382"/>
      <c r="AA482" s="383"/>
      <c r="AB482" s="561"/>
      <c r="AC482" s="562"/>
      <c r="AD482" s="562"/>
      <c r="AE482" s="562"/>
      <c r="AF482" s="562"/>
      <c r="AG482" s="382"/>
      <c r="AH482" s="563"/>
      <c r="AI482" s="39"/>
      <c r="AJ482" s="39"/>
      <c r="AK482" s="39"/>
      <c r="AX482" s="116"/>
      <c r="BA482" s="118"/>
      <c r="BB482" s="118"/>
      <c r="BC482" s="118"/>
    </row>
    <row r="483" spans="1:55" ht="16.5" customHeight="1" x14ac:dyDescent="0.2">
      <c r="A483" s="557" t="s">
        <v>50</v>
      </c>
      <c r="B483" s="558"/>
      <c r="C483" s="558"/>
      <c r="D483" s="558"/>
      <c r="E483" s="558"/>
      <c r="F483" s="558"/>
      <c r="G483" s="558"/>
      <c r="H483" s="558"/>
      <c r="I483" s="558"/>
      <c r="J483" s="558"/>
      <c r="K483" s="558"/>
      <c r="L483" s="558"/>
      <c r="M483" s="558"/>
      <c r="N483" s="558"/>
      <c r="O483" s="558"/>
      <c r="P483" s="558"/>
      <c r="Q483" s="558"/>
      <c r="R483" s="558"/>
      <c r="S483" s="558"/>
      <c r="T483" s="558"/>
      <c r="U483" s="558"/>
      <c r="V483" s="558"/>
      <c r="W483" s="558"/>
      <c r="X483" s="558"/>
      <c r="Y483" s="558"/>
      <c r="Z483" s="558"/>
      <c r="AA483" s="558"/>
      <c r="AB483" s="558"/>
      <c r="AC483" s="558"/>
      <c r="AD483" s="558"/>
      <c r="AE483" s="558"/>
      <c r="AF483" s="558"/>
      <c r="AG483" s="558"/>
      <c r="AH483" s="559"/>
      <c r="AI483" s="39"/>
      <c r="AJ483" s="39"/>
      <c r="AK483" s="39"/>
      <c r="AX483" s="116"/>
      <c r="BA483" s="118"/>
      <c r="BB483" s="118"/>
      <c r="BC483" s="118"/>
    </row>
    <row r="484" spans="1:55" ht="15" customHeight="1" x14ac:dyDescent="0.2">
      <c r="A484" s="698" t="s">
        <v>208</v>
      </c>
      <c r="B484" s="699"/>
      <c r="C484" s="699"/>
      <c r="D484" s="699"/>
      <c r="E484" s="699"/>
      <c r="F484" s="699"/>
      <c r="G484" s="699"/>
      <c r="H484" s="699"/>
      <c r="I484" s="699"/>
      <c r="J484" s="699"/>
      <c r="K484" s="699"/>
      <c r="L484" s="699"/>
      <c r="M484" s="699"/>
      <c r="N484" s="699"/>
      <c r="O484" s="699"/>
      <c r="P484" s="699"/>
      <c r="Q484" s="699"/>
      <c r="R484" s="699"/>
      <c r="S484" s="699"/>
      <c r="T484" s="699"/>
      <c r="U484" s="699"/>
      <c r="V484" s="699"/>
      <c r="W484" s="699"/>
      <c r="X484" s="699"/>
      <c r="Y484" s="699"/>
      <c r="Z484" s="699"/>
      <c r="AA484" s="699"/>
      <c r="AB484" s="699"/>
      <c r="AC484" s="699"/>
      <c r="AD484" s="699"/>
      <c r="AE484" s="699"/>
      <c r="AF484" s="699"/>
      <c r="AG484" s="699"/>
      <c r="AH484" s="700"/>
      <c r="AI484" s="39"/>
      <c r="AJ484" s="39"/>
      <c r="AK484" s="39"/>
      <c r="AX484" s="116"/>
      <c r="BA484" s="118"/>
      <c r="BB484" s="118"/>
      <c r="BC484" s="118"/>
    </row>
    <row r="485" spans="1:55" ht="13.5" customHeight="1" x14ac:dyDescent="0.2">
      <c r="A485" s="837" t="s">
        <v>40</v>
      </c>
      <c r="B485" s="838"/>
      <c r="C485" s="838"/>
      <c r="D485" s="838"/>
      <c r="E485" s="838"/>
      <c r="F485" s="838"/>
      <c r="G485" s="838"/>
      <c r="H485" s="838"/>
      <c r="I485" s="838"/>
      <c r="J485" s="838"/>
      <c r="K485" s="838"/>
      <c r="L485" s="838"/>
      <c r="M485" s="838"/>
      <c r="N485" s="838"/>
      <c r="O485" s="838"/>
      <c r="P485" s="838"/>
      <c r="Q485" s="838"/>
      <c r="R485" s="838"/>
      <c r="S485" s="838"/>
      <c r="T485" s="838"/>
      <c r="U485" s="838"/>
      <c r="V485" s="838"/>
      <c r="W485" s="838"/>
      <c r="X485" s="838"/>
      <c r="Y485" s="838"/>
      <c r="Z485" s="838"/>
      <c r="AA485" s="838"/>
      <c r="AB485" s="838"/>
      <c r="AC485" s="838"/>
      <c r="AD485" s="838"/>
      <c r="AE485" s="838"/>
      <c r="AF485" s="838"/>
      <c r="AG485" s="838"/>
      <c r="AH485" s="839"/>
      <c r="AI485" s="39"/>
      <c r="AJ485" s="39"/>
      <c r="AK485" s="39"/>
      <c r="AX485" s="116"/>
      <c r="BA485" s="118"/>
      <c r="BB485" s="118"/>
      <c r="BC485" s="118"/>
    </row>
    <row r="486" spans="1:55" ht="20.100000000000001" customHeight="1" x14ac:dyDescent="0.2">
      <c r="A486" s="364" t="s">
        <v>94</v>
      </c>
      <c r="B486" s="365"/>
      <c r="C486" s="365"/>
      <c r="D486" s="365"/>
      <c r="E486" s="365"/>
      <c r="F486" s="365"/>
      <c r="G486" s="365"/>
      <c r="H486" s="365"/>
      <c r="I486" s="365"/>
      <c r="J486" s="365"/>
      <c r="K486" s="365"/>
      <c r="L486" s="365"/>
      <c r="M486" s="335"/>
      <c r="N486" s="336"/>
      <c r="O486" s="337"/>
      <c r="P486" s="338"/>
      <c r="Q486" s="338"/>
      <c r="R486" s="338"/>
      <c r="S486" s="338"/>
      <c r="T486" s="338"/>
      <c r="U486" s="339"/>
      <c r="V486" s="337"/>
      <c r="W486" s="338"/>
      <c r="X486" s="338"/>
      <c r="Y486" s="338"/>
      <c r="Z486" s="338"/>
      <c r="AA486" s="339"/>
      <c r="AB486" s="372">
        <f>O486+V486</f>
        <v>0</v>
      </c>
      <c r="AC486" s="721"/>
      <c r="AD486" s="721"/>
      <c r="AE486" s="721"/>
      <c r="AF486" s="721"/>
      <c r="AG486" s="721"/>
      <c r="AH486" s="722"/>
      <c r="AI486" s="39"/>
      <c r="AJ486" s="39"/>
      <c r="AK486" s="39"/>
      <c r="AX486" s="116"/>
      <c r="BA486" s="118"/>
      <c r="BB486" s="118"/>
      <c r="BC486" s="118"/>
    </row>
    <row r="487" spans="1:55" ht="19.5" customHeight="1" x14ac:dyDescent="0.2">
      <c r="A487" s="364" t="s">
        <v>231</v>
      </c>
      <c r="B487" s="365"/>
      <c r="C487" s="365"/>
      <c r="D487" s="365"/>
      <c r="E487" s="365"/>
      <c r="F487" s="365"/>
      <c r="G487" s="365"/>
      <c r="H487" s="365"/>
      <c r="I487" s="365"/>
      <c r="J487" s="365"/>
      <c r="K487" s="365"/>
      <c r="L487" s="365"/>
      <c r="M487" s="335"/>
      <c r="N487" s="336"/>
      <c r="O487" s="713"/>
      <c r="P487" s="338"/>
      <c r="Q487" s="338"/>
      <c r="R487" s="338"/>
      <c r="S487" s="338"/>
      <c r="T487" s="338"/>
      <c r="U487" s="339"/>
      <c r="V487" s="337"/>
      <c r="W487" s="338"/>
      <c r="X487" s="338"/>
      <c r="Y487" s="338"/>
      <c r="Z487" s="338"/>
      <c r="AA487" s="339"/>
      <c r="AB487" s="340">
        <f>O487+V487</f>
        <v>0</v>
      </c>
      <c r="AC487" s="341"/>
      <c r="AD487" s="341"/>
      <c r="AE487" s="341"/>
      <c r="AF487" s="341"/>
      <c r="AG487" s="342"/>
      <c r="AH487" s="343"/>
      <c r="AI487" s="39"/>
      <c r="AJ487" s="39"/>
      <c r="AK487" s="39"/>
      <c r="AX487" s="116"/>
      <c r="BA487" s="118"/>
      <c r="BB487" s="118"/>
      <c r="BC487" s="118"/>
    </row>
    <row r="488" spans="1:55" ht="19.5" customHeight="1" x14ac:dyDescent="0.2">
      <c r="A488" s="376" t="s">
        <v>45</v>
      </c>
      <c r="B488" s="365"/>
      <c r="C488" s="365"/>
      <c r="D488" s="365"/>
      <c r="E488" s="365"/>
      <c r="F488" s="365"/>
      <c r="G488" s="365"/>
      <c r="H488" s="365"/>
      <c r="I488" s="365"/>
      <c r="J488" s="365"/>
      <c r="K488" s="365"/>
      <c r="L488" s="365"/>
      <c r="M488" s="335"/>
      <c r="N488" s="336"/>
      <c r="O488" s="337"/>
      <c r="P488" s="338"/>
      <c r="Q488" s="338"/>
      <c r="R488" s="338"/>
      <c r="S488" s="338"/>
      <c r="T488" s="338"/>
      <c r="U488" s="339"/>
      <c r="V488" s="337"/>
      <c r="W488" s="338"/>
      <c r="X488" s="338"/>
      <c r="Y488" s="338"/>
      <c r="Z488" s="338"/>
      <c r="AA488" s="339"/>
      <c r="AB488" s="340">
        <f>O488+V488</f>
        <v>0</v>
      </c>
      <c r="AC488" s="341"/>
      <c r="AD488" s="341"/>
      <c r="AE488" s="341"/>
      <c r="AF488" s="341"/>
      <c r="AG488" s="342"/>
      <c r="AH488" s="343"/>
      <c r="AI488" s="39"/>
      <c r="AJ488" s="39"/>
      <c r="AK488" s="39"/>
      <c r="AX488" s="116"/>
      <c r="BA488" s="118"/>
      <c r="BB488" s="118"/>
      <c r="BC488" s="118"/>
    </row>
    <row r="489" spans="1:55" ht="19.5" customHeight="1" x14ac:dyDescent="0.2">
      <c r="A489" s="376" t="s">
        <v>209</v>
      </c>
      <c r="B489" s="365"/>
      <c r="C489" s="365"/>
      <c r="D489" s="365"/>
      <c r="E489" s="365"/>
      <c r="F489" s="365"/>
      <c r="G489" s="365"/>
      <c r="H489" s="365"/>
      <c r="I489" s="365"/>
      <c r="J489" s="365"/>
      <c r="K489" s="365"/>
      <c r="L489" s="365"/>
      <c r="M489" s="335"/>
      <c r="N489" s="336"/>
      <c r="O489" s="337"/>
      <c r="P489" s="338"/>
      <c r="Q489" s="338"/>
      <c r="R489" s="338"/>
      <c r="S489" s="338"/>
      <c r="T489" s="338"/>
      <c r="U489" s="339"/>
      <c r="V489" s="337"/>
      <c r="W489" s="338"/>
      <c r="X489" s="338"/>
      <c r="Y489" s="338"/>
      <c r="Z489" s="338"/>
      <c r="AA489" s="339"/>
      <c r="AB489" s="340">
        <f>O489+V489</f>
        <v>0</v>
      </c>
      <c r="AC489" s="341"/>
      <c r="AD489" s="341"/>
      <c r="AE489" s="341"/>
      <c r="AF489" s="341"/>
      <c r="AG489" s="342"/>
      <c r="AH489" s="343"/>
      <c r="AI489" s="39"/>
      <c r="AJ489" s="39"/>
      <c r="AK489" s="39"/>
      <c r="AX489" s="116"/>
      <c r="BA489" s="118"/>
      <c r="BB489" s="118"/>
      <c r="BC489" s="118"/>
    </row>
    <row r="490" spans="1:55" ht="19.5" customHeight="1" x14ac:dyDescent="0.2">
      <c r="A490" s="333" t="s">
        <v>41</v>
      </c>
      <c r="B490" s="334"/>
      <c r="C490" s="334"/>
      <c r="D490" s="334"/>
      <c r="E490" s="334"/>
      <c r="F490" s="334"/>
      <c r="G490" s="334"/>
      <c r="H490" s="334"/>
      <c r="I490" s="334"/>
      <c r="J490" s="334"/>
      <c r="K490" s="334"/>
      <c r="L490" s="334"/>
      <c r="M490" s="335"/>
      <c r="N490" s="336"/>
      <c r="O490" s="340">
        <f>SUM(O486:U489)</f>
        <v>0</v>
      </c>
      <c r="P490" s="341"/>
      <c r="Q490" s="341"/>
      <c r="R490" s="341"/>
      <c r="S490" s="341"/>
      <c r="T490" s="342"/>
      <c r="U490" s="384"/>
      <c r="V490" s="340">
        <f>SUM(V486:AA489)</f>
        <v>0</v>
      </c>
      <c r="W490" s="341"/>
      <c r="X490" s="341"/>
      <c r="Y490" s="341"/>
      <c r="Z490" s="341"/>
      <c r="AA490" s="384"/>
      <c r="AB490" s="340">
        <f>SUM(AB486:AH489)</f>
        <v>0</v>
      </c>
      <c r="AC490" s="341"/>
      <c r="AD490" s="341"/>
      <c r="AE490" s="341"/>
      <c r="AF490" s="341"/>
      <c r="AG490" s="342"/>
      <c r="AH490" s="343"/>
      <c r="AI490" s="39"/>
      <c r="AJ490" s="151"/>
      <c r="AK490" s="39"/>
      <c r="AX490" s="116"/>
      <c r="BA490" s="118"/>
      <c r="BB490" s="118"/>
      <c r="BC490" s="118"/>
    </row>
    <row r="491" spans="1:55" ht="19.5" customHeight="1" x14ac:dyDescent="0.2">
      <c r="A491" s="751" t="s">
        <v>42</v>
      </c>
      <c r="B491" s="752"/>
      <c r="C491" s="752"/>
      <c r="D491" s="752"/>
      <c r="E491" s="752"/>
      <c r="F491" s="752"/>
      <c r="G491" s="752"/>
      <c r="H491" s="752"/>
      <c r="I491" s="752"/>
      <c r="J491" s="752"/>
      <c r="K491" s="752"/>
      <c r="L491" s="752"/>
      <c r="M491" s="752"/>
      <c r="N491" s="752"/>
      <c r="O491" s="752"/>
      <c r="P491" s="752"/>
      <c r="Q491" s="752"/>
      <c r="R491" s="752"/>
      <c r="S491" s="752"/>
      <c r="T491" s="752"/>
      <c r="U491" s="752"/>
      <c r="V491" s="752"/>
      <c r="W491" s="752"/>
      <c r="X491" s="752"/>
      <c r="Y491" s="752"/>
      <c r="Z491" s="752"/>
      <c r="AA491" s="752"/>
      <c r="AB491" s="752"/>
      <c r="AC491" s="752"/>
      <c r="AD491" s="752"/>
      <c r="AE491" s="752"/>
      <c r="AF491" s="752"/>
      <c r="AG491" s="752"/>
      <c r="AH491" s="753"/>
      <c r="AI491" s="39"/>
      <c r="AJ491" s="39"/>
      <c r="AK491" s="39"/>
      <c r="AX491" s="116"/>
      <c r="BA491" s="118"/>
      <c r="BB491" s="118"/>
      <c r="BC491" s="118"/>
    </row>
    <row r="492" spans="1:55" ht="19.5" customHeight="1" x14ac:dyDescent="0.2">
      <c r="A492" s="364" t="s">
        <v>94</v>
      </c>
      <c r="B492" s="365"/>
      <c r="C492" s="365"/>
      <c r="D492" s="365"/>
      <c r="E492" s="365"/>
      <c r="F492" s="365"/>
      <c r="G492" s="365"/>
      <c r="H492" s="365"/>
      <c r="I492" s="365"/>
      <c r="J492" s="365"/>
      <c r="K492" s="365"/>
      <c r="L492" s="365"/>
      <c r="M492" s="335"/>
      <c r="N492" s="336"/>
      <c r="O492" s="337"/>
      <c r="P492" s="338"/>
      <c r="Q492" s="338"/>
      <c r="R492" s="338"/>
      <c r="S492" s="338"/>
      <c r="T492" s="338"/>
      <c r="U492" s="339"/>
      <c r="V492" s="337"/>
      <c r="W492" s="338"/>
      <c r="X492" s="338"/>
      <c r="Y492" s="338"/>
      <c r="Z492" s="338"/>
      <c r="AA492" s="339"/>
      <c r="AB492" s="372">
        <f>O492+V492</f>
        <v>0</v>
      </c>
      <c r="AC492" s="342"/>
      <c r="AD492" s="342"/>
      <c r="AE492" s="342"/>
      <c r="AF492" s="342"/>
      <c r="AG492" s="342"/>
      <c r="AH492" s="343"/>
      <c r="AI492" s="39"/>
      <c r="AJ492" s="39"/>
      <c r="AK492" s="39"/>
      <c r="AX492" s="116"/>
      <c r="BA492" s="118"/>
      <c r="BB492" s="118"/>
      <c r="BC492" s="118"/>
    </row>
    <row r="493" spans="1:55" ht="19.5" customHeight="1" x14ac:dyDescent="0.2">
      <c r="A493" s="364" t="s">
        <v>231</v>
      </c>
      <c r="B493" s="365"/>
      <c r="C493" s="365"/>
      <c r="D493" s="365"/>
      <c r="E493" s="365"/>
      <c r="F493" s="365"/>
      <c r="G493" s="365"/>
      <c r="H493" s="365"/>
      <c r="I493" s="365"/>
      <c r="J493" s="365"/>
      <c r="K493" s="365"/>
      <c r="L493" s="365"/>
      <c r="M493" s="335"/>
      <c r="N493" s="336"/>
      <c r="O493" s="337"/>
      <c r="P493" s="338"/>
      <c r="Q493" s="338"/>
      <c r="R493" s="338"/>
      <c r="S493" s="338"/>
      <c r="T493" s="338"/>
      <c r="U493" s="339"/>
      <c r="V493" s="337"/>
      <c r="W493" s="338"/>
      <c r="X493" s="338"/>
      <c r="Y493" s="338"/>
      <c r="Z493" s="338"/>
      <c r="AA493" s="339"/>
      <c r="AB493" s="372">
        <f>O493+V493</f>
        <v>0</v>
      </c>
      <c r="AC493" s="342"/>
      <c r="AD493" s="342"/>
      <c r="AE493" s="342"/>
      <c r="AF493" s="342"/>
      <c r="AG493" s="342"/>
      <c r="AH493" s="343"/>
      <c r="AI493" s="39"/>
      <c r="AJ493" s="39"/>
      <c r="AK493" s="39"/>
      <c r="AX493" s="116"/>
      <c r="BA493" s="118"/>
      <c r="BB493" s="118"/>
      <c r="BC493" s="118"/>
    </row>
    <row r="494" spans="1:55" ht="19.5" customHeight="1" x14ac:dyDescent="0.2">
      <c r="A494" s="376" t="s">
        <v>45</v>
      </c>
      <c r="B494" s="365"/>
      <c r="C494" s="365"/>
      <c r="D494" s="365"/>
      <c r="E494" s="365"/>
      <c r="F494" s="365"/>
      <c r="G494" s="365"/>
      <c r="H494" s="365"/>
      <c r="I494" s="365"/>
      <c r="J494" s="365"/>
      <c r="K494" s="365"/>
      <c r="L494" s="365"/>
      <c r="M494" s="335"/>
      <c r="N494" s="336"/>
      <c r="O494" s="337"/>
      <c r="P494" s="338"/>
      <c r="Q494" s="338"/>
      <c r="R494" s="338"/>
      <c r="S494" s="338"/>
      <c r="T494" s="338"/>
      <c r="U494" s="339"/>
      <c r="V494" s="337"/>
      <c r="W494" s="338"/>
      <c r="X494" s="338"/>
      <c r="Y494" s="338"/>
      <c r="Z494" s="338"/>
      <c r="AA494" s="339"/>
      <c r="AB494" s="372">
        <f>O494+V494</f>
        <v>0</v>
      </c>
      <c r="AC494" s="342"/>
      <c r="AD494" s="342"/>
      <c r="AE494" s="342"/>
      <c r="AF494" s="342"/>
      <c r="AG494" s="342"/>
      <c r="AH494" s="343"/>
      <c r="AI494" s="39"/>
      <c r="AJ494" s="39"/>
      <c r="AK494" s="39"/>
      <c r="AX494" s="116"/>
      <c r="BA494" s="118"/>
      <c r="BB494" s="118"/>
      <c r="BC494" s="118"/>
    </row>
    <row r="495" spans="1:55" ht="19.5" customHeight="1" x14ac:dyDescent="0.2">
      <c r="A495" s="376" t="s">
        <v>209</v>
      </c>
      <c r="B495" s="365"/>
      <c r="C495" s="365"/>
      <c r="D495" s="365"/>
      <c r="E495" s="365"/>
      <c r="F495" s="365"/>
      <c r="G495" s="365"/>
      <c r="H495" s="365"/>
      <c r="I495" s="365"/>
      <c r="J495" s="365"/>
      <c r="K495" s="365"/>
      <c r="L495" s="365"/>
      <c r="M495" s="335"/>
      <c r="N495" s="336"/>
      <c r="O495" s="337"/>
      <c r="P495" s="338"/>
      <c r="Q495" s="338"/>
      <c r="R495" s="338"/>
      <c r="S495" s="338"/>
      <c r="T495" s="338"/>
      <c r="U495" s="339"/>
      <c r="V495" s="337"/>
      <c r="W495" s="338"/>
      <c r="X495" s="338"/>
      <c r="Y495" s="338"/>
      <c r="Z495" s="338"/>
      <c r="AA495" s="339"/>
      <c r="AB495" s="372">
        <f>O495+V495</f>
        <v>0</v>
      </c>
      <c r="AC495" s="342"/>
      <c r="AD495" s="342"/>
      <c r="AE495" s="342"/>
      <c r="AF495" s="342"/>
      <c r="AG495" s="342"/>
      <c r="AH495" s="343"/>
      <c r="AI495" s="39"/>
      <c r="AJ495" s="39"/>
      <c r="AK495" s="39"/>
      <c r="AX495" s="116"/>
      <c r="BA495" s="118"/>
      <c r="BB495" s="118"/>
      <c r="BC495" s="118"/>
    </row>
    <row r="496" spans="1:55" ht="18.75" customHeight="1" x14ac:dyDescent="0.2">
      <c r="A496" s="333" t="s">
        <v>41</v>
      </c>
      <c r="B496" s="334"/>
      <c r="C496" s="334"/>
      <c r="D496" s="334"/>
      <c r="E496" s="334"/>
      <c r="F496" s="334"/>
      <c r="G496" s="334"/>
      <c r="H496" s="334"/>
      <c r="I496" s="334"/>
      <c r="J496" s="334"/>
      <c r="K496" s="334"/>
      <c r="L496" s="334"/>
      <c r="M496" s="335"/>
      <c r="N496" s="336"/>
      <c r="O496" s="340">
        <f>SUM(O492:U495)</f>
        <v>0</v>
      </c>
      <c r="P496" s="341"/>
      <c r="Q496" s="341"/>
      <c r="R496" s="341"/>
      <c r="S496" s="341"/>
      <c r="T496" s="342"/>
      <c r="U496" s="384"/>
      <c r="V496" s="340">
        <f>SUM(V492:AA495)</f>
        <v>0</v>
      </c>
      <c r="W496" s="341"/>
      <c r="X496" s="341"/>
      <c r="Y496" s="341"/>
      <c r="Z496" s="341"/>
      <c r="AA496" s="384"/>
      <c r="AB496" s="340">
        <f>SUM(AB492:AH495)</f>
        <v>0</v>
      </c>
      <c r="AC496" s="341"/>
      <c r="AD496" s="341"/>
      <c r="AE496" s="341"/>
      <c r="AF496" s="341"/>
      <c r="AG496" s="342"/>
      <c r="AH496" s="343"/>
      <c r="AI496" s="39"/>
      <c r="AJ496" s="39"/>
      <c r="AK496" s="39"/>
      <c r="AX496" s="116"/>
      <c r="BA496" s="118"/>
      <c r="BB496" s="118"/>
      <c r="BC496" s="118"/>
    </row>
    <row r="497" spans="1:55" ht="61.5" customHeight="1" x14ac:dyDescent="0.2">
      <c r="A497" s="967" t="s">
        <v>958</v>
      </c>
      <c r="B497" s="396"/>
      <c r="C497" s="396"/>
      <c r="D497" s="396"/>
      <c r="E497" s="396"/>
      <c r="F497" s="396"/>
      <c r="G497" s="396"/>
      <c r="H497" s="396"/>
      <c r="I497" s="396"/>
      <c r="J497" s="396"/>
      <c r="K497" s="396"/>
      <c r="L497" s="396"/>
      <c r="M497" s="393"/>
      <c r="N497" s="397"/>
      <c r="O497" s="391">
        <f>IF((O490+O496)=AL501*AB382*AM499,(O490+O496),"ERROR")</f>
        <v>0</v>
      </c>
      <c r="P497" s="392"/>
      <c r="Q497" s="392"/>
      <c r="R497" s="392"/>
      <c r="S497" s="392"/>
      <c r="T497" s="393"/>
      <c r="U497" s="397"/>
      <c r="V497" s="391">
        <f>IF((V490+V496)=AM501*AB386*AM499,(V490+V496),"ERROR")</f>
        <v>0</v>
      </c>
      <c r="W497" s="392"/>
      <c r="X497" s="392"/>
      <c r="Y497" s="392"/>
      <c r="Z497" s="392"/>
      <c r="AA497" s="393"/>
      <c r="AB497" s="391">
        <f>IF(OR(O497="ERROR",V497="ERROR"),"ERROR",SUM(AB490+AB496))</f>
        <v>0</v>
      </c>
      <c r="AC497" s="392"/>
      <c r="AD497" s="392"/>
      <c r="AE497" s="392"/>
      <c r="AF497" s="392"/>
      <c r="AG497" s="393"/>
      <c r="AH497" s="394"/>
      <c r="AI497" s="39"/>
      <c r="AJ497" s="39"/>
      <c r="AK497" s="39"/>
      <c r="AX497" s="116"/>
      <c r="BA497" s="118"/>
      <c r="BB497" s="118"/>
      <c r="BC497" s="118"/>
    </row>
    <row r="498" spans="1:55" ht="15" customHeight="1" x14ac:dyDescent="0.2">
      <c r="A498" s="388" t="s">
        <v>49</v>
      </c>
      <c r="B498" s="389"/>
      <c r="C498" s="389"/>
      <c r="D498" s="389"/>
      <c r="E498" s="389"/>
      <c r="F498" s="389"/>
      <c r="G498" s="389"/>
      <c r="H498" s="389"/>
      <c r="I498" s="389"/>
      <c r="J498" s="389"/>
      <c r="K498" s="389"/>
      <c r="L498" s="389"/>
      <c r="M498" s="389"/>
      <c r="N498" s="389"/>
      <c r="O498" s="389"/>
      <c r="P498" s="389"/>
      <c r="Q498" s="389"/>
      <c r="R498" s="389"/>
      <c r="S498" s="389"/>
      <c r="T498" s="389"/>
      <c r="U498" s="389"/>
      <c r="V498" s="389"/>
      <c r="W498" s="389"/>
      <c r="X498" s="389"/>
      <c r="Y498" s="389"/>
      <c r="Z498" s="389"/>
      <c r="AA498" s="389"/>
      <c r="AB498" s="389"/>
      <c r="AC498" s="389"/>
      <c r="AD498" s="389"/>
      <c r="AE498" s="389"/>
      <c r="AF498" s="389"/>
      <c r="AG498" s="389"/>
      <c r="AH498" s="390"/>
      <c r="AI498" s="39"/>
      <c r="AJ498" s="39"/>
      <c r="AK498" s="39"/>
      <c r="AX498" s="116"/>
      <c r="BA498" s="118"/>
      <c r="BB498" s="118"/>
      <c r="BC498" s="118"/>
    </row>
    <row r="499" spans="1:55" ht="19.5" customHeight="1" x14ac:dyDescent="0.2">
      <c r="A499" s="768" t="s">
        <v>99</v>
      </c>
      <c r="B499" s="769"/>
      <c r="C499" s="769"/>
      <c r="D499" s="769"/>
      <c r="E499" s="769"/>
      <c r="F499" s="769"/>
      <c r="G499" s="769"/>
      <c r="H499" s="769"/>
      <c r="I499" s="769"/>
      <c r="J499" s="769"/>
      <c r="K499" s="769"/>
      <c r="L499" s="769"/>
      <c r="M499" s="769"/>
      <c r="N499" s="769"/>
      <c r="O499" s="769"/>
      <c r="P499" s="769"/>
      <c r="Q499" s="769"/>
      <c r="R499" s="769"/>
      <c r="S499" s="769"/>
      <c r="T499" s="769"/>
      <c r="U499" s="769"/>
      <c r="V499" s="769"/>
      <c r="W499" s="769"/>
      <c r="X499" s="769"/>
      <c r="Y499" s="769"/>
      <c r="Z499" s="769"/>
      <c r="AA499" s="769"/>
      <c r="AB499" s="769"/>
      <c r="AC499" s="769"/>
      <c r="AD499" s="769"/>
      <c r="AE499" s="769"/>
      <c r="AF499" s="769"/>
      <c r="AG499" s="769"/>
      <c r="AH499" s="770"/>
      <c r="AI499" s="39"/>
      <c r="AJ499" s="39"/>
      <c r="AK499" s="39"/>
      <c r="AL499" s="32" t="s">
        <v>181</v>
      </c>
      <c r="AM499" s="32">
        <v>960</v>
      </c>
      <c r="AX499" s="116"/>
      <c r="BA499" s="118"/>
      <c r="BB499" s="118"/>
      <c r="BC499" s="118"/>
    </row>
    <row r="500" spans="1:55" ht="19.5" customHeight="1" x14ac:dyDescent="0.2">
      <c r="A500" s="364" t="s">
        <v>88</v>
      </c>
      <c r="B500" s="365"/>
      <c r="C500" s="365"/>
      <c r="D500" s="365"/>
      <c r="E500" s="365"/>
      <c r="F500" s="365"/>
      <c r="G500" s="365"/>
      <c r="H500" s="365"/>
      <c r="I500" s="365"/>
      <c r="J500" s="365"/>
      <c r="K500" s="365"/>
      <c r="L500" s="365"/>
      <c r="M500" s="335"/>
      <c r="N500" s="336"/>
      <c r="O500" s="337"/>
      <c r="P500" s="338"/>
      <c r="Q500" s="338"/>
      <c r="R500" s="338"/>
      <c r="S500" s="338"/>
      <c r="T500" s="338"/>
      <c r="U500" s="339"/>
      <c r="V500" s="528"/>
      <c r="W500" s="529"/>
      <c r="X500" s="529"/>
      <c r="Y500" s="529"/>
      <c r="Z500" s="529"/>
      <c r="AA500" s="530"/>
      <c r="AB500" s="340">
        <f>O500</f>
        <v>0</v>
      </c>
      <c r="AC500" s="341"/>
      <c r="AD500" s="341"/>
      <c r="AE500" s="341"/>
      <c r="AF500" s="341"/>
      <c r="AG500" s="342"/>
      <c r="AH500" s="343"/>
      <c r="AI500" s="39"/>
      <c r="AJ500" s="39"/>
      <c r="AK500" s="39"/>
      <c r="AL500" s="37" t="s">
        <v>177</v>
      </c>
      <c r="AM500" s="37" t="s">
        <v>178</v>
      </c>
      <c r="AX500" s="116"/>
      <c r="BA500" s="118"/>
      <c r="BB500" s="118"/>
      <c r="BC500" s="118"/>
    </row>
    <row r="501" spans="1:55" ht="19.5" customHeight="1" x14ac:dyDescent="0.2">
      <c r="A501" s="376" t="s">
        <v>95</v>
      </c>
      <c r="B501" s="365"/>
      <c r="C501" s="365"/>
      <c r="D501" s="365"/>
      <c r="E501" s="365"/>
      <c r="F501" s="365"/>
      <c r="G501" s="365"/>
      <c r="H501" s="365"/>
      <c r="I501" s="365"/>
      <c r="J501" s="365"/>
      <c r="K501" s="365"/>
      <c r="L501" s="365"/>
      <c r="M501" s="335"/>
      <c r="N501" s="336"/>
      <c r="O501" s="337"/>
      <c r="P501" s="338"/>
      <c r="Q501" s="338"/>
      <c r="R501" s="338"/>
      <c r="S501" s="338"/>
      <c r="T501" s="338"/>
      <c r="U501" s="339"/>
      <c r="V501" s="337"/>
      <c r="W501" s="338"/>
      <c r="X501" s="338"/>
      <c r="Y501" s="338"/>
      <c r="Z501" s="338"/>
      <c r="AA501" s="339"/>
      <c r="AB501" s="340">
        <f t="shared" ref="AB501:AB506" si="0">O501+V501</f>
        <v>0</v>
      </c>
      <c r="AC501" s="341"/>
      <c r="AD501" s="341"/>
      <c r="AE501" s="341"/>
      <c r="AF501" s="341"/>
      <c r="AG501" s="342"/>
      <c r="AH501" s="343"/>
      <c r="AI501" s="39"/>
      <c r="AJ501" s="39"/>
      <c r="AK501" s="39"/>
      <c r="AL501" s="32">
        <v>1.8</v>
      </c>
      <c r="AM501" s="32">
        <v>1.8</v>
      </c>
      <c r="AX501" s="116"/>
      <c r="BA501" s="118"/>
      <c r="BB501" s="118"/>
      <c r="BC501" s="118"/>
    </row>
    <row r="502" spans="1:55" ht="19.5" customHeight="1" x14ac:dyDescent="0.2">
      <c r="A502" s="376" t="s">
        <v>46</v>
      </c>
      <c r="B502" s="365"/>
      <c r="C502" s="365"/>
      <c r="D502" s="365"/>
      <c r="E502" s="365"/>
      <c r="F502" s="365"/>
      <c r="G502" s="365"/>
      <c r="H502" s="365"/>
      <c r="I502" s="365"/>
      <c r="J502" s="365"/>
      <c r="K502" s="365"/>
      <c r="L502" s="365"/>
      <c r="M502" s="335"/>
      <c r="N502" s="336"/>
      <c r="O502" s="929"/>
      <c r="P502" s="338"/>
      <c r="Q502" s="338"/>
      <c r="R502" s="338"/>
      <c r="S502" s="338"/>
      <c r="T502" s="338"/>
      <c r="U502" s="339"/>
      <c r="V502" s="337"/>
      <c r="W502" s="338"/>
      <c r="X502" s="338"/>
      <c r="Y502" s="338"/>
      <c r="Z502" s="338"/>
      <c r="AA502" s="339"/>
      <c r="AB502" s="340">
        <f>O502+V502</f>
        <v>0</v>
      </c>
      <c r="AC502" s="341"/>
      <c r="AD502" s="341"/>
      <c r="AE502" s="341"/>
      <c r="AF502" s="341"/>
      <c r="AG502" s="342"/>
      <c r="AH502" s="343"/>
      <c r="AI502" s="39"/>
      <c r="AJ502" s="39"/>
      <c r="AK502" s="39"/>
      <c r="AX502" s="116"/>
      <c r="BA502" s="118"/>
      <c r="BB502" s="118"/>
      <c r="BC502" s="118"/>
    </row>
    <row r="503" spans="1:55" ht="19.5" customHeight="1" x14ac:dyDescent="0.2">
      <c r="A503" s="376" t="s">
        <v>96</v>
      </c>
      <c r="B503" s="365"/>
      <c r="C503" s="365"/>
      <c r="D503" s="365"/>
      <c r="E503" s="365"/>
      <c r="F503" s="365"/>
      <c r="G503" s="365"/>
      <c r="H503" s="365"/>
      <c r="I503" s="365"/>
      <c r="J503" s="365"/>
      <c r="K503" s="365"/>
      <c r="L503" s="365"/>
      <c r="M503" s="335"/>
      <c r="N503" s="336"/>
      <c r="O503" s="337"/>
      <c r="P503" s="338"/>
      <c r="Q503" s="338"/>
      <c r="R503" s="338"/>
      <c r="S503" s="338"/>
      <c r="T503" s="338"/>
      <c r="U503" s="339"/>
      <c r="V503" s="337"/>
      <c r="W503" s="338"/>
      <c r="X503" s="338"/>
      <c r="Y503" s="338"/>
      <c r="Z503" s="338"/>
      <c r="AA503" s="339"/>
      <c r="AB503" s="340">
        <f t="shared" si="0"/>
        <v>0</v>
      </c>
      <c r="AC503" s="341"/>
      <c r="AD503" s="341"/>
      <c r="AE503" s="341"/>
      <c r="AF503" s="341"/>
      <c r="AG503" s="342"/>
      <c r="AH503" s="343"/>
      <c r="AI503" s="39"/>
      <c r="AJ503" s="39"/>
      <c r="AK503" s="39"/>
      <c r="AX503" s="116"/>
      <c r="BA503" s="118"/>
      <c r="BB503" s="118"/>
      <c r="BC503" s="118"/>
    </row>
    <row r="504" spans="1:55" ht="19.5" customHeight="1" x14ac:dyDescent="0.2">
      <c r="A504" s="376" t="s">
        <v>62</v>
      </c>
      <c r="B504" s="365"/>
      <c r="C504" s="365"/>
      <c r="D504" s="365"/>
      <c r="E504" s="365"/>
      <c r="F504" s="365"/>
      <c r="G504" s="365"/>
      <c r="H504" s="365"/>
      <c r="I504" s="365"/>
      <c r="J504" s="365"/>
      <c r="K504" s="365"/>
      <c r="L504" s="365"/>
      <c r="M504" s="335"/>
      <c r="N504" s="336"/>
      <c r="O504" s="337"/>
      <c r="P504" s="338"/>
      <c r="Q504" s="338"/>
      <c r="R504" s="338"/>
      <c r="S504" s="338"/>
      <c r="T504" s="338"/>
      <c r="U504" s="339"/>
      <c r="V504" s="337"/>
      <c r="W504" s="338"/>
      <c r="X504" s="338"/>
      <c r="Y504" s="338"/>
      <c r="Z504" s="338"/>
      <c r="AA504" s="339"/>
      <c r="AB504" s="340">
        <f t="shared" si="0"/>
        <v>0</v>
      </c>
      <c r="AC504" s="341"/>
      <c r="AD504" s="341"/>
      <c r="AE504" s="341"/>
      <c r="AF504" s="341"/>
      <c r="AG504" s="342"/>
      <c r="AH504" s="343"/>
      <c r="AI504" s="39"/>
      <c r="AJ504" s="39"/>
      <c r="AK504" s="39"/>
      <c r="AX504" s="116"/>
      <c r="BA504" s="118"/>
      <c r="BB504" s="118"/>
      <c r="BC504" s="118"/>
    </row>
    <row r="505" spans="1:55" ht="19.5" customHeight="1" x14ac:dyDescent="0.2">
      <c r="A505" s="376" t="s">
        <v>97</v>
      </c>
      <c r="B505" s="365"/>
      <c r="C505" s="365"/>
      <c r="D505" s="365"/>
      <c r="E505" s="365"/>
      <c r="F505" s="365"/>
      <c r="G505" s="365"/>
      <c r="H505" s="365"/>
      <c r="I505" s="365"/>
      <c r="J505" s="365"/>
      <c r="K505" s="365"/>
      <c r="L505" s="365"/>
      <c r="M505" s="335"/>
      <c r="N505" s="336"/>
      <c r="O505" s="337"/>
      <c r="P505" s="338"/>
      <c r="Q505" s="338"/>
      <c r="R505" s="338"/>
      <c r="S505" s="338"/>
      <c r="T505" s="338"/>
      <c r="U505" s="339"/>
      <c r="V505" s="337"/>
      <c r="W505" s="338"/>
      <c r="X505" s="338"/>
      <c r="Y505" s="338"/>
      <c r="Z505" s="338"/>
      <c r="AA505" s="339"/>
      <c r="AB505" s="340">
        <f t="shared" si="0"/>
        <v>0</v>
      </c>
      <c r="AC505" s="341"/>
      <c r="AD505" s="341"/>
      <c r="AE505" s="341"/>
      <c r="AF505" s="341"/>
      <c r="AG505" s="342"/>
      <c r="AH505" s="343"/>
      <c r="AI505" s="39"/>
      <c r="AJ505" s="39"/>
      <c r="AK505" s="39"/>
      <c r="AX505" s="116"/>
      <c r="BA505" s="118"/>
      <c r="BB505" s="118"/>
      <c r="BC505" s="118"/>
    </row>
    <row r="506" spans="1:55" ht="17.25" customHeight="1" x14ac:dyDescent="0.2">
      <c r="A506" s="364" t="s">
        <v>98</v>
      </c>
      <c r="B506" s="365"/>
      <c r="C506" s="365"/>
      <c r="D506" s="365"/>
      <c r="E506" s="365"/>
      <c r="F506" s="365"/>
      <c r="G506" s="365"/>
      <c r="H506" s="365"/>
      <c r="I506" s="365"/>
      <c r="J506" s="365"/>
      <c r="K506" s="365"/>
      <c r="L506" s="365"/>
      <c r="M506" s="335"/>
      <c r="N506" s="336"/>
      <c r="O506" s="337"/>
      <c r="P506" s="338"/>
      <c r="Q506" s="338"/>
      <c r="R506" s="338"/>
      <c r="S506" s="338"/>
      <c r="T506" s="338"/>
      <c r="U506" s="339"/>
      <c r="V506" s="538"/>
      <c r="W506" s="539"/>
      <c r="X506" s="539"/>
      <c r="Y506" s="539"/>
      <c r="Z506" s="539"/>
      <c r="AA506" s="540"/>
      <c r="AB506" s="340">
        <f t="shared" si="0"/>
        <v>0</v>
      </c>
      <c r="AC506" s="341"/>
      <c r="AD506" s="341"/>
      <c r="AE506" s="341"/>
      <c r="AF506" s="341"/>
      <c r="AG506" s="342"/>
      <c r="AH506" s="343"/>
      <c r="AI506" s="39"/>
      <c r="AJ506" s="39"/>
      <c r="AK506" s="39"/>
      <c r="AX506" s="116"/>
      <c r="BA506" s="118"/>
      <c r="BB506" s="118"/>
      <c r="BC506" s="118"/>
    </row>
    <row r="507" spans="1:55" ht="106.5" customHeight="1" x14ac:dyDescent="0.2">
      <c r="A507" s="833" t="s">
        <v>959</v>
      </c>
      <c r="B507" s="536"/>
      <c r="C507" s="536"/>
      <c r="D507" s="536"/>
      <c r="E507" s="536"/>
      <c r="F507" s="536"/>
      <c r="G507" s="536"/>
      <c r="H507" s="536"/>
      <c r="I507" s="536"/>
      <c r="J507" s="536"/>
      <c r="K507" s="536"/>
      <c r="L507" s="536"/>
      <c r="M507" s="533"/>
      <c r="N507" s="537"/>
      <c r="O507" s="391">
        <f>IF((O500+O501+O502+O503+O504+O505+O506)=AL511*AM499*AB382,(O500+O501+O502+O503+O504+O505+O506),"ERROR")</f>
        <v>0</v>
      </c>
      <c r="P507" s="392"/>
      <c r="Q507" s="392"/>
      <c r="R507" s="392"/>
      <c r="S507" s="392"/>
      <c r="T507" s="393"/>
      <c r="U507" s="397"/>
      <c r="V507" s="391">
        <f>IF((V501+V502+V503+V504+V505+V506)=AM511*AM499*AB386,(V501+V502+V503+V504+V505+V506),"ERROR")</f>
        <v>0</v>
      </c>
      <c r="W507" s="392"/>
      <c r="X507" s="392"/>
      <c r="Y507" s="392"/>
      <c r="Z507" s="392"/>
      <c r="AA507" s="393"/>
      <c r="AB507" s="531">
        <f>IF(OR(O507="ERROR",V507="ERROR"),"ERROR",SUM(AB500:AH506))</f>
        <v>0</v>
      </c>
      <c r="AC507" s="532"/>
      <c r="AD507" s="532"/>
      <c r="AE507" s="532"/>
      <c r="AF507" s="532"/>
      <c r="AG507" s="533"/>
      <c r="AH507" s="534"/>
      <c r="AI507" s="39"/>
      <c r="AJ507" s="39"/>
      <c r="AK507" s="39"/>
      <c r="AX507" s="116"/>
      <c r="BA507" s="118"/>
      <c r="BB507" s="118"/>
      <c r="BC507" s="118"/>
    </row>
    <row r="508" spans="1:55" ht="15.75" customHeight="1" x14ac:dyDescent="0.2">
      <c r="A508" s="388" t="s">
        <v>48</v>
      </c>
      <c r="B508" s="389"/>
      <c r="C508" s="389"/>
      <c r="D508" s="389"/>
      <c r="E508" s="389"/>
      <c r="F508" s="389"/>
      <c r="G508" s="389"/>
      <c r="H508" s="389"/>
      <c r="I508" s="389"/>
      <c r="J508" s="389"/>
      <c r="K508" s="389"/>
      <c r="L508" s="389"/>
      <c r="M508" s="389"/>
      <c r="N508" s="389"/>
      <c r="O508" s="389"/>
      <c r="P508" s="389"/>
      <c r="Q508" s="389"/>
      <c r="R508" s="389"/>
      <c r="S508" s="389"/>
      <c r="T508" s="389"/>
      <c r="U508" s="389"/>
      <c r="V508" s="389"/>
      <c r="W508" s="389"/>
      <c r="X508" s="389"/>
      <c r="Y508" s="389"/>
      <c r="Z508" s="389"/>
      <c r="AA508" s="389"/>
      <c r="AB508" s="389"/>
      <c r="AC508" s="389"/>
      <c r="AD508" s="389"/>
      <c r="AE508" s="389"/>
      <c r="AF508" s="389"/>
      <c r="AG508" s="389"/>
      <c r="AH508" s="390"/>
      <c r="AI508" s="39"/>
      <c r="AJ508" s="39"/>
      <c r="AK508" s="39"/>
      <c r="AX508" s="116"/>
      <c r="BA508" s="118"/>
      <c r="BB508" s="118"/>
      <c r="BC508" s="118"/>
    </row>
    <row r="509" spans="1:55" ht="19.5" customHeight="1" x14ac:dyDescent="0.2">
      <c r="A509" s="541" t="s">
        <v>100</v>
      </c>
      <c r="B509" s="542"/>
      <c r="C509" s="542"/>
      <c r="D509" s="542"/>
      <c r="E509" s="542"/>
      <c r="F509" s="542"/>
      <c r="G509" s="542"/>
      <c r="H509" s="542"/>
      <c r="I509" s="542"/>
      <c r="J509" s="542"/>
      <c r="K509" s="542"/>
      <c r="L509" s="542"/>
      <c r="M509" s="543"/>
      <c r="N509" s="544"/>
      <c r="O509" s="525">
        <f>AB382*AM513*AM514</f>
        <v>0</v>
      </c>
      <c r="P509" s="526"/>
      <c r="Q509" s="526"/>
      <c r="R509" s="526"/>
      <c r="S509" s="526"/>
      <c r="T509" s="526"/>
      <c r="U509" s="527"/>
      <c r="V509" s="548"/>
      <c r="W509" s="549"/>
      <c r="X509" s="549"/>
      <c r="Y509" s="549"/>
      <c r="Z509" s="549"/>
      <c r="AA509" s="550"/>
      <c r="AB509" s="525">
        <f>O509</f>
        <v>0</v>
      </c>
      <c r="AC509" s="526"/>
      <c r="AD509" s="526"/>
      <c r="AE509" s="526"/>
      <c r="AF509" s="526"/>
      <c r="AG509" s="554"/>
      <c r="AH509" s="555"/>
      <c r="AI509" s="39"/>
      <c r="AJ509" s="39"/>
      <c r="AK509" s="39"/>
      <c r="AX509" s="116"/>
      <c r="BA509" s="118"/>
      <c r="BB509" s="118"/>
      <c r="BC509" s="118"/>
    </row>
    <row r="510" spans="1:55" ht="19.5" customHeight="1" x14ac:dyDescent="0.2">
      <c r="A510" s="535" t="s">
        <v>47</v>
      </c>
      <c r="B510" s="536"/>
      <c r="C510" s="536"/>
      <c r="D510" s="536"/>
      <c r="E510" s="536"/>
      <c r="F510" s="536"/>
      <c r="G510" s="536"/>
      <c r="H510" s="536"/>
      <c r="I510" s="536"/>
      <c r="J510" s="536"/>
      <c r="K510" s="536"/>
      <c r="L510" s="536"/>
      <c r="M510" s="533"/>
      <c r="N510" s="537"/>
      <c r="O510" s="531">
        <f>SUM(O509)</f>
        <v>0</v>
      </c>
      <c r="P510" s="532"/>
      <c r="Q510" s="532"/>
      <c r="R510" s="532"/>
      <c r="S510" s="532"/>
      <c r="T510" s="533"/>
      <c r="U510" s="537"/>
      <c r="V510" s="551"/>
      <c r="W510" s="552"/>
      <c r="X510" s="552"/>
      <c r="Y510" s="552"/>
      <c r="Z510" s="552"/>
      <c r="AA510" s="553"/>
      <c r="AB510" s="531">
        <f>AB509</f>
        <v>0</v>
      </c>
      <c r="AC510" s="532"/>
      <c r="AD510" s="532"/>
      <c r="AE510" s="532"/>
      <c r="AF510" s="532"/>
      <c r="AG510" s="533"/>
      <c r="AH510" s="534"/>
      <c r="AI510" s="39"/>
      <c r="AJ510" s="39"/>
      <c r="AK510" s="39"/>
      <c r="AL510" s="37" t="s">
        <v>177</v>
      </c>
      <c r="AM510" s="37" t="s">
        <v>178</v>
      </c>
      <c r="AX510" s="116"/>
      <c r="BA510" s="118"/>
      <c r="BB510" s="118"/>
      <c r="BC510" s="118"/>
    </row>
    <row r="511" spans="1:55" ht="19.5" customHeight="1" x14ac:dyDescent="0.2">
      <c r="A511" s="388" t="s">
        <v>51</v>
      </c>
      <c r="B511" s="389"/>
      <c r="C511" s="389"/>
      <c r="D511" s="389"/>
      <c r="E511" s="389"/>
      <c r="F511" s="389"/>
      <c r="G511" s="389"/>
      <c r="H511" s="389"/>
      <c r="I511" s="389"/>
      <c r="J511" s="389"/>
      <c r="K511" s="389"/>
      <c r="L511" s="389"/>
      <c r="M511" s="389"/>
      <c r="N511" s="389"/>
      <c r="O511" s="389"/>
      <c r="P511" s="389"/>
      <c r="Q511" s="389"/>
      <c r="R511" s="389"/>
      <c r="S511" s="389"/>
      <c r="T511" s="389"/>
      <c r="U511" s="389"/>
      <c r="V511" s="389"/>
      <c r="W511" s="389"/>
      <c r="X511" s="389"/>
      <c r="Y511" s="389"/>
      <c r="Z511" s="389"/>
      <c r="AA511" s="389"/>
      <c r="AB511" s="389"/>
      <c r="AC511" s="389"/>
      <c r="AD511" s="389"/>
      <c r="AE511" s="389"/>
      <c r="AF511" s="389"/>
      <c r="AG511" s="389"/>
      <c r="AH511" s="390"/>
      <c r="AI511" s="39"/>
      <c r="AJ511" s="39"/>
      <c r="AK511" s="39"/>
      <c r="AL511" s="32">
        <v>1.8</v>
      </c>
      <c r="AM511" s="32">
        <v>0.91</v>
      </c>
      <c r="AX511" s="116"/>
      <c r="BA511" s="118"/>
      <c r="BB511" s="118"/>
      <c r="BC511" s="118"/>
    </row>
    <row r="512" spans="1:55" ht="19.5" customHeight="1" x14ac:dyDescent="0.2">
      <c r="A512" s="821" t="s">
        <v>87</v>
      </c>
      <c r="B512" s="822"/>
      <c r="C512" s="822"/>
      <c r="D512" s="822"/>
      <c r="E512" s="822"/>
      <c r="F512" s="822"/>
      <c r="G512" s="822"/>
      <c r="H512" s="822"/>
      <c r="I512" s="822"/>
      <c r="J512" s="822"/>
      <c r="K512" s="822"/>
      <c r="L512" s="822"/>
      <c r="M512" s="822"/>
      <c r="N512" s="822"/>
      <c r="O512" s="822"/>
      <c r="P512" s="822"/>
      <c r="Q512" s="822"/>
      <c r="R512" s="822"/>
      <c r="S512" s="822"/>
      <c r="T512" s="822"/>
      <c r="U512" s="822"/>
      <c r="V512" s="822"/>
      <c r="W512" s="822"/>
      <c r="X512" s="822"/>
      <c r="Y512" s="822"/>
      <c r="Z512" s="822"/>
      <c r="AA512" s="822"/>
      <c r="AB512" s="822"/>
      <c r="AC512" s="822"/>
      <c r="AD512" s="822"/>
      <c r="AE512" s="822"/>
      <c r="AF512" s="822"/>
      <c r="AG512" s="822"/>
      <c r="AH512" s="823"/>
      <c r="AI512" s="39"/>
      <c r="AJ512" s="39"/>
      <c r="AK512" s="39"/>
      <c r="AX512" s="116"/>
      <c r="BA512" s="118"/>
      <c r="BB512" s="118"/>
      <c r="BC512" s="118"/>
    </row>
    <row r="513" spans="1:55" ht="19.5" customHeight="1" x14ac:dyDescent="0.2">
      <c r="A513" s="376" t="s">
        <v>104</v>
      </c>
      <c r="B513" s="365"/>
      <c r="C513" s="365"/>
      <c r="D513" s="365"/>
      <c r="E513" s="365"/>
      <c r="F513" s="365"/>
      <c r="G513" s="365"/>
      <c r="H513" s="365"/>
      <c r="I513" s="365"/>
      <c r="J513" s="365"/>
      <c r="K513" s="365"/>
      <c r="L513" s="365"/>
      <c r="M513" s="335"/>
      <c r="N513" s="336"/>
      <c r="O513" s="760"/>
      <c r="P513" s="761"/>
      <c r="Q513" s="761"/>
      <c r="R513" s="761"/>
      <c r="S513" s="761"/>
      <c r="T513" s="761"/>
      <c r="U513" s="762"/>
      <c r="V513" s="340">
        <f>AB520*0.75*7*AH113</f>
        <v>0</v>
      </c>
      <c r="W513" s="341"/>
      <c r="X513" s="341"/>
      <c r="Y513" s="341"/>
      <c r="Z513" s="341"/>
      <c r="AA513" s="375"/>
      <c r="AB513" s="340">
        <f>V513</f>
        <v>0</v>
      </c>
      <c r="AC513" s="341"/>
      <c r="AD513" s="341"/>
      <c r="AE513" s="341"/>
      <c r="AF513" s="341"/>
      <c r="AG513" s="341"/>
      <c r="AH513" s="828"/>
      <c r="AI513" s="39"/>
      <c r="AJ513" s="39"/>
      <c r="AK513" s="39"/>
      <c r="AL513" s="32" t="s">
        <v>180</v>
      </c>
      <c r="AM513" s="32">
        <v>9</v>
      </c>
      <c r="AX513" s="116"/>
      <c r="BA513" s="118"/>
      <c r="BB513" s="118"/>
      <c r="BC513" s="118"/>
    </row>
    <row r="514" spans="1:55" ht="19.5" customHeight="1" x14ac:dyDescent="0.2">
      <c r="A514" s="376" t="s">
        <v>105</v>
      </c>
      <c r="B514" s="365"/>
      <c r="C514" s="365"/>
      <c r="D514" s="365"/>
      <c r="E514" s="365"/>
      <c r="F514" s="365"/>
      <c r="G514" s="365"/>
      <c r="H514" s="365"/>
      <c r="I514" s="365"/>
      <c r="J514" s="365"/>
      <c r="K514" s="365"/>
      <c r="L514" s="365"/>
      <c r="M514" s="335"/>
      <c r="N514" s="336"/>
      <c r="O514" s="760"/>
      <c r="P514" s="761"/>
      <c r="Q514" s="761"/>
      <c r="R514" s="761"/>
      <c r="S514" s="761"/>
      <c r="T514" s="761"/>
      <c r="U514" s="762"/>
      <c r="V514" s="340">
        <f>AM518*6*AB386</f>
        <v>0</v>
      </c>
      <c r="W514" s="341"/>
      <c r="X514" s="341"/>
      <c r="Y514" s="341"/>
      <c r="Z514" s="341"/>
      <c r="AA514" s="375"/>
      <c r="AB514" s="340">
        <f>V514</f>
        <v>0</v>
      </c>
      <c r="AC514" s="341"/>
      <c r="AD514" s="341"/>
      <c r="AE514" s="341"/>
      <c r="AF514" s="341"/>
      <c r="AG514" s="341"/>
      <c r="AH514" s="828"/>
      <c r="AI514" s="39"/>
      <c r="AJ514" s="39"/>
      <c r="AK514" s="39"/>
      <c r="AL514" s="32" t="s">
        <v>183</v>
      </c>
      <c r="AM514" s="32">
        <v>120</v>
      </c>
      <c r="AX514" s="116"/>
      <c r="BA514" s="118"/>
      <c r="BB514" s="118"/>
      <c r="BC514" s="118"/>
    </row>
    <row r="515" spans="1:55" ht="19.5" customHeight="1" x14ac:dyDescent="0.2">
      <c r="A515" s="535" t="s">
        <v>54</v>
      </c>
      <c r="B515" s="536"/>
      <c r="C515" s="536"/>
      <c r="D515" s="536"/>
      <c r="E515" s="536"/>
      <c r="F515" s="536"/>
      <c r="G515" s="536"/>
      <c r="H515" s="536"/>
      <c r="I515" s="536"/>
      <c r="J515" s="536"/>
      <c r="K515" s="536"/>
      <c r="L515" s="536"/>
      <c r="M515" s="533"/>
      <c r="N515" s="537"/>
      <c r="O515" s="551"/>
      <c r="P515" s="552"/>
      <c r="Q515" s="552"/>
      <c r="R515" s="552"/>
      <c r="S515" s="552"/>
      <c r="T515" s="552"/>
      <c r="U515" s="553"/>
      <c r="V515" s="531">
        <f>SUM(V513:AA514)</f>
        <v>0</v>
      </c>
      <c r="W515" s="532"/>
      <c r="X515" s="532"/>
      <c r="Y515" s="532"/>
      <c r="Z515" s="532"/>
      <c r="AA515" s="818"/>
      <c r="AB515" s="531">
        <f>SUM(AB513:AH514)</f>
        <v>0</v>
      </c>
      <c r="AC515" s="532"/>
      <c r="AD515" s="532"/>
      <c r="AE515" s="532"/>
      <c r="AF515" s="532"/>
      <c r="AG515" s="536"/>
      <c r="AH515" s="829"/>
      <c r="AI515" s="39"/>
      <c r="AJ515" s="39"/>
      <c r="AK515" s="39"/>
      <c r="AX515" s="116"/>
      <c r="BA515" s="118"/>
      <c r="BB515" s="118"/>
      <c r="BC515" s="118"/>
    </row>
    <row r="516" spans="1:55" ht="19.5" customHeight="1" x14ac:dyDescent="0.2">
      <c r="A516" s="826" t="s">
        <v>55</v>
      </c>
      <c r="B516" s="755"/>
      <c r="C516" s="755"/>
      <c r="D516" s="755"/>
      <c r="E516" s="755"/>
      <c r="F516" s="755"/>
      <c r="G516" s="755"/>
      <c r="H516" s="755"/>
      <c r="I516" s="755"/>
      <c r="J516" s="755"/>
      <c r="K516" s="755"/>
      <c r="L516" s="755"/>
      <c r="M516" s="756"/>
      <c r="N516" s="757"/>
      <c r="O516" s="754">
        <f>SUM(O497,O507,O510)</f>
        <v>0</v>
      </c>
      <c r="P516" s="755"/>
      <c r="Q516" s="755"/>
      <c r="R516" s="755"/>
      <c r="S516" s="755"/>
      <c r="T516" s="756"/>
      <c r="U516" s="757"/>
      <c r="V516" s="754">
        <f>V497+V507+V515</f>
        <v>0</v>
      </c>
      <c r="W516" s="755"/>
      <c r="X516" s="755"/>
      <c r="Y516" s="755"/>
      <c r="Z516" s="755"/>
      <c r="AA516" s="757"/>
      <c r="AB516" s="754">
        <f>IF(OR(AB497="ERROR",AB507="ERROR"),"ERROR",SUM(AB497+AB507+AB510+AB515))</f>
        <v>0</v>
      </c>
      <c r="AC516" s="755"/>
      <c r="AD516" s="755"/>
      <c r="AE516" s="755"/>
      <c r="AF516" s="755"/>
      <c r="AG516" s="756"/>
      <c r="AH516" s="840"/>
      <c r="AI516" s="39"/>
      <c r="AJ516" s="39"/>
      <c r="AK516" s="39"/>
      <c r="AX516" s="116"/>
      <c r="BA516" s="118"/>
      <c r="BB516" s="118"/>
      <c r="BC516" s="118"/>
    </row>
    <row r="517" spans="1:55" ht="13.5" customHeight="1" thickBot="1" x14ac:dyDescent="0.25">
      <c r="A517" s="827"/>
      <c r="B517" s="759"/>
      <c r="C517" s="759"/>
      <c r="D517" s="759"/>
      <c r="E517" s="759"/>
      <c r="F517" s="759"/>
      <c r="G517" s="759"/>
      <c r="H517" s="759"/>
      <c r="I517" s="759"/>
      <c r="J517" s="759"/>
      <c r="K517" s="759"/>
      <c r="L517" s="759"/>
      <c r="M517" s="382"/>
      <c r="N517" s="383"/>
      <c r="O517" s="758"/>
      <c r="P517" s="759"/>
      <c r="Q517" s="759"/>
      <c r="R517" s="759"/>
      <c r="S517" s="759"/>
      <c r="T517" s="382"/>
      <c r="U517" s="383"/>
      <c r="V517" s="758"/>
      <c r="W517" s="759"/>
      <c r="X517" s="759"/>
      <c r="Y517" s="759"/>
      <c r="Z517" s="759"/>
      <c r="AA517" s="383"/>
      <c r="AB517" s="758"/>
      <c r="AC517" s="759"/>
      <c r="AD517" s="759"/>
      <c r="AE517" s="759"/>
      <c r="AF517" s="759"/>
      <c r="AG517" s="382"/>
      <c r="AH517" s="563"/>
      <c r="AI517" s="39"/>
      <c r="AJ517" s="39"/>
      <c r="AK517" s="39"/>
      <c r="AX517" s="116"/>
      <c r="BA517" s="118"/>
      <c r="BB517" s="118"/>
      <c r="BC517" s="118"/>
    </row>
    <row r="518" spans="1:55" ht="15.75" customHeight="1" x14ac:dyDescent="0.2">
      <c r="A518" s="70" t="s">
        <v>186</v>
      </c>
      <c r="B518" s="39"/>
      <c r="C518" s="39"/>
      <c r="D518" s="39"/>
      <c r="E518" s="39"/>
      <c r="F518" s="39"/>
      <c r="G518" s="39"/>
      <c r="H518" s="39"/>
      <c r="I518" s="39"/>
      <c r="J518" s="39"/>
      <c r="K518" s="39"/>
      <c r="L518" s="39"/>
      <c r="M518" s="39"/>
      <c r="N518" s="39"/>
      <c r="O518" s="39"/>
      <c r="P518" s="39"/>
      <c r="Q518" s="39"/>
      <c r="R518" s="39"/>
      <c r="S518" s="39"/>
      <c r="T518" s="39"/>
      <c r="U518" s="39"/>
      <c r="V518" s="39"/>
      <c r="W518" s="39"/>
      <c r="X518" s="39"/>
      <c r="Y518" s="39"/>
      <c r="Z518" s="39"/>
      <c r="AA518" s="39"/>
      <c r="AB518" s="39"/>
      <c r="AC518" s="39"/>
      <c r="AD518" s="39"/>
      <c r="AE518" s="39"/>
      <c r="AF518" s="39"/>
      <c r="AG518" s="39"/>
      <c r="AH518" s="39"/>
      <c r="AI518" s="39"/>
      <c r="AJ518" s="39"/>
      <c r="AK518" s="39"/>
      <c r="AL518" s="79" t="s">
        <v>182</v>
      </c>
      <c r="AM518" s="83">
        <f>42.56+3.27+2.58+3.23+57.75</f>
        <v>109.39</v>
      </c>
      <c r="AN518" s="78">
        <v>2019</v>
      </c>
      <c r="AX518" s="116"/>
      <c r="BA518" s="118"/>
      <c r="BB518" s="118"/>
      <c r="BC518" s="118"/>
    </row>
    <row r="519" spans="1:55" ht="17.25" customHeight="1" x14ac:dyDescent="0.2">
      <c r="A519" s="70" t="s">
        <v>101</v>
      </c>
      <c r="B519" s="39"/>
      <c r="C519" s="39"/>
      <c r="D519" s="39"/>
      <c r="E519" s="39"/>
      <c r="F519" s="39"/>
      <c r="G519" s="39"/>
      <c r="H519" s="39"/>
      <c r="I519" s="39"/>
      <c r="J519" s="39"/>
      <c r="K519" s="39"/>
      <c r="L519" s="39"/>
      <c r="M519" s="39"/>
      <c r="N519" s="39"/>
      <c r="O519" s="39"/>
      <c r="P519" s="39"/>
      <c r="Q519" s="39"/>
      <c r="R519" s="39"/>
      <c r="S519" s="39"/>
      <c r="T519" s="39"/>
      <c r="U519" s="39"/>
      <c r="V519" s="39"/>
      <c r="W519" s="39"/>
      <c r="X519" s="39"/>
      <c r="Y519" s="39"/>
      <c r="Z519" s="39"/>
      <c r="AA519" s="39"/>
      <c r="AB519" s="39"/>
      <c r="AC519" s="39"/>
      <c r="AD519" s="39"/>
      <c r="AE519" s="39"/>
      <c r="AF519" s="39"/>
      <c r="AG519" s="39"/>
      <c r="AH519" s="39"/>
      <c r="AI519" s="39"/>
      <c r="AJ519" s="39"/>
      <c r="AK519" s="39"/>
      <c r="AL519" s="79"/>
      <c r="AM519" s="84">
        <f>33.46+4.6+2.54+1.23</f>
        <v>41.83</v>
      </c>
      <c r="AN519" s="78">
        <v>2017</v>
      </c>
      <c r="AX519" s="116"/>
      <c r="BA519" s="118"/>
      <c r="BB519" s="118"/>
      <c r="BC519" s="118"/>
    </row>
    <row r="520" spans="1:55" ht="16.5" customHeight="1" x14ac:dyDescent="0.2">
      <c r="A520" s="70" t="s">
        <v>171</v>
      </c>
      <c r="B520" s="39"/>
      <c r="C520" s="39"/>
      <c r="D520" s="39"/>
      <c r="E520" s="39"/>
      <c r="F520" s="39"/>
      <c r="G520" s="39"/>
      <c r="H520" s="39"/>
      <c r="I520" s="39"/>
      <c r="J520" s="39"/>
      <c r="K520" s="39"/>
      <c r="L520" s="39"/>
      <c r="M520" s="39"/>
      <c r="N520" s="39"/>
      <c r="O520" s="39"/>
      <c r="P520" s="39"/>
      <c r="Q520" s="39"/>
      <c r="R520" s="39"/>
      <c r="S520" s="39"/>
      <c r="T520" s="39"/>
      <c r="U520" s="39"/>
      <c r="V520" s="824" t="s">
        <v>170</v>
      </c>
      <c r="W520" s="824"/>
      <c r="X520" s="824"/>
      <c r="Y520" s="824"/>
      <c r="Z520" s="824"/>
      <c r="AA520" s="924"/>
      <c r="AB520" s="824">
        <v>900</v>
      </c>
      <c r="AC520" s="824"/>
      <c r="AD520" s="824"/>
      <c r="AE520" s="824"/>
      <c r="AF520" s="824"/>
      <c r="AG520" s="825"/>
      <c r="AH520" s="825"/>
      <c r="AI520" s="39"/>
      <c r="AJ520" s="39"/>
      <c r="AK520" s="39"/>
      <c r="AM520" s="32">
        <v>38.729999999999997</v>
      </c>
      <c r="AX520" s="116"/>
      <c r="BA520" s="118"/>
      <c r="BB520" s="118"/>
      <c r="BC520" s="118"/>
    </row>
    <row r="521" spans="1:55" ht="15.75" customHeight="1" x14ac:dyDescent="0.2">
      <c r="A521" s="70" t="s">
        <v>229</v>
      </c>
      <c r="B521" s="39"/>
      <c r="C521" s="39"/>
      <c r="D521" s="39"/>
      <c r="E521" s="39"/>
      <c r="F521" s="39"/>
      <c r="G521" s="39"/>
      <c r="H521" s="39"/>
      <c r="I521" s="39"/>
      <c r="J521" s="39"/>
      <c r="K521" s="39"/>
      <c r="L521" s="39"/>
      <c r="M521" s="39"/>
      <c r="N521" s="39"/>
      <c r="O521" s="39"/>
      <c r="P521" s="39"/>
      <c r="Q521" s="39"/>
      <c r="R521" s="39"/>
      <c r="S521" s="39"/>
      <c r="T521" s="39"/>
      <c r="U521" s="39"/>
      <c r="V521" s="39"/>
      <c r="W521" s="39"/>
      <c r="X521" s="39"/>
      <c r="Y521" s="39"/>
      <c r="Z521" s="39"/>
      <c r="AA521" s="39"/>
      <c r="AB521" s="39"/>
      <c r="AC521" s="39"/>
      <c r="AD521" s="39"/>
      <c r="AE521" s="39"/>
      <c r="AF521" s="39"/>
      <c r="AG521" s="39"/>
      <c r="AH521" s="39"/>
      <c r="AI521" s="39"/>
      <c r="AJ521" s="39"/>
      <c r="AK521" s="39"/>
      <c r="AM521" s="32">
        <v>38.729999999999997</v>
      </c>
      <c r="AX521" s="116"/>
      <c r="BA521" s="118"/>
      <c r="BB521" s="118"/>
      <c r="BC521" s="118"/>
    </row>
    <row r="522" spans="1:55" ht="2.25" customHeight="1" x14ac:dyDescent="0.2">
      <c r="A522" s="70"/>
      <c r="B522" s="39"/>
      <c r="C522" s="39"/>
      <c r="D522" s="39"/>
      <c r="E522" s="39"/>
      <c r="F522" s="39"/>
      <c r="G522" s="39"/>
      <c r="H522" s="39"/>
      <c r="I522" s="39"/>
      <c r="J522" s="39"/>
      <c r="K522" s="39"/>
      <c r="L522" s="39"/>
      <c r="M522" s="39"/>
      <c r="N522" s="39"/>
      <c r="O522" s="39"/>
      <c r="P522" s="39"/>
      <c r="Q522" s="39"/>
      <c r="R522" s="39"/>
      <c r="S522" s="39"/>
      <c r="T522" s="39"/>
      <c r="U522" s="39"/>
      <c r="V522" s="39"/>
      <c r="W522" s="39"/>
      <c r="X522" s="39"/>
      <c r="Y522" s="39"/>
      <c r="Z522" s="39"/>
      <c r="AA522" s="39"/>
      <c r="AB522" s="39"/>
      <c r="AC522" s="39"/>
      <c r="AD522" s="39"/>
      <c r="AE522" s="39"/>
      <c r="AF522" s="39"/>
      <c r="AG522" s="39"/>
      <c r="AH522" s="39"/>
      <c r="AI522" s="39"/>
      <c r="AJ522" s="39"/>
      <c r="AK522" s="39"/>
      <c r="AX522" s="116"/>
      <c r="BA522" s="118"/>
      <c r="BB522" s="118"/>
      <c r="BC522" s="118"/>
    </row>
    <row r="523" spans="1:55" ht="20.100000000000001" customHeight="1" x14ac:dyDescent="0.2">
      <c r="A523" s="38"/>
      <c r="B523" s="39"/>
      <c r="C523" s="39"/>
      <c r="D523" s="39"/>
      <c r="E523" s="39"/>
      <c r="F523" s="39"/>
      <c r="G523" s="39"/>
      <c r="H523" s="39"/>
      <c r="I523" s="39"/>
      <c r="J523" s="39"/>
      <c r="K523" s="39"/>
      <c r="L523" s="39"/>
      <c r="M523" s="39"/>
      <c r="N523" s="39"/>
      <c r="O523" s="39"/>
      <c r="P523" s="39"/>
      <c r="Q523" s="39"/>
      <c r="R523" s="39"/>
      <c r="S523" s="39"/>
      <c r="T523" s="39"/>
      <c r="U523" s="39"/>
      <c r="V523" s="39"/>
      <c r="W523" s="39"/>
      <c r="X523" s="39"/>
      <c r="Y523" s="39"/>
      <c r="Z523" s="39"/>
      <c r="AA523" s="39"/>
      <c r="AB523" s="39"/>
      <c r="AC523" s="39"/>
      <c r="AD523" s="39"/>
      <c r="AE523" s="39"/>
      <c r="AF523" s="39"/>
      <c r="AG523" s="39"/>
      <c r="AH523" s="39"/>
      <c r="AI523" s="39"/>
      <c r="AJ523" s="39"/>
      <c r="AK523" s="39"/>
      <c r="AX523" s="116"/>
      <c r="BA523" s="118"/>
      <c r="BB523" s="118"/>
      <c r="BC523" s="118"/>
    </row>
    <row r="524" spans="1:55" ht="23.25" customHeight="1" thickBot="1" x14ac:dyDescent="0.25">
      <c r="A524" s="819" t="s">
        <v>102</v>
      </c>
      <c r="B524" s="820"/>
      <c r="C524" s="820"/>
      <c r="D524" s="820"/>
      <c r="E524" s="820"/>
      <c r="F524" s="820"/>
      <c r="G524" s="820"/>
      <c r="H524" s="820"/>
      <c r="I524" s="820"/>
      <c r="J524" s="820"/>
      <c r="K524" s="820"/>
      <c r="L524" s="820"/>
      <c r="M524" s="820"/>
      <c r="N524" s="820"/>
      <c r="O524" s="820"/>
      <c r="P524" s="820"/>
      <c r="Q524" s="820"/>
      <c r="R524" s="820"/>
      <c r="S524" s="820"/>
      <c r="T524" s="820"/>
      <c r="U524" s="820"/>
      <c r="V524" s="820"/>
      <c r="W524" s="820"/>
      <c r="X524" s="820"/>
      <c r="Y524" s="820"/>
      <c r="Z524" s="820"/>
      <c r="AA524" s="820"/>
      <c r="AB524" s="820"/>
      <c r="AC524" s="820"/>
      <c r="AD524" s="820"/>
      <c r="AE524" s="820"/>
      <c r="AF524" s="820"/>
      <c r="AG524" s="820"/>
      <c r="AH524" s="820"/>
      <c r="AI524" s="820"/>
      <c r="AJ524" s="820"/>
      <c r="AK524" s="820"/>
      <c r="AX524" s="116"/>
      <c r="BA524" s="118"/>
      <c r="BB524" s="118"/>
      <c r="BC524" s="118"/>
    </row>
    <row r="525" spans="1:55" ht="19.5" customHeight="1" x14ac:dyDescent="0.2">
      <c r="A525" s="446" t="s">
        <v>38</v>
      </c>
      <c r="B525" s="434"/>
      <c r="C525" s="434"/>
      <c r="D525" s="434"/>
      <c r="E525" s="434"/>
      <c r="F525" s="434"/>
      <c r="G525" s="434"/>
      <c r="H525" s="434"/>
      <c r="I525" s="434"/>
      <c r="J525" s="434"/>
      <c r="K525" s="434"/>
      <c r="L525" s="434"/>
      <c r="M525" s="379"/>
      <c r="N525" s="380"/>
      <c r="O525" s="378" t="s">
        <v>36</v>
      </c>
      <c r="P525" s="379"/>
      <c r="Q525" s="379"/>
      <c r="R525" s="379"/>
      <c r="S525" s="379"/>
      <c r="T525" s="379"/>
      <c r="U525" s="380"/>
      <c r="V525" s="378" t="s">
        <v>37</v>
      </c>
      <c r="W525" s="379"/>
      <c r="X525" s="379"/>
      <c r="Y525" s="379"/>
      <c r="Z525" s="379"/>
      <c r="AA525" s="380"/>
      <c r="AB525" s="378" t="s">
        <v>39</v>
      </c>
      <c r="AC525" s="434"/>
      <c r="AD525" s="434"/>
      <c r="AE525" s="434"/>
      <c r="AF525" s="434"/>
      <c r="AG525" s="379"/>
      <c r="AH525" s="560"/>
      <c r="AI525" s="68"/>
      <c r="AJ525" s="69"/>
      <c r="AK525" s="69"/>
      <c r="AX525" s="116"/>
      <c r="BA525" s="118"/>
      <c r="BB525" s="118"/>
      <c r="BC525" s="118"/>
    </row>
    <row r="526" spans="1:55" ht="12.75" customHeight="1" thickBot="1" x14ac:dyDescent="0.25">
      <c r="A526" s="732"/>
      <c r="B526" s="562"/>
      <c r="C526" s="562"/>
      <c r="D526" s="562"/>
      <c r="E526" s="562"/>
      <c r="F526" s="562"/>
      <c r="G526" s="562"/>
      <c r="H526" s="562"/>
      <c r="I526" s="562"/>
      <c r="J526" s="562"/>
      <c r="K526" s="562"/>
      <c r="L526" s="562"/>
      <c r="M526" s="382"/>
      <c r="N526" s="383"/>
      <c r="O526" s="381"/>
      <c r="P526" s="382"/>
      <c r="Q526" s="382"/>
      <c r="R526" s="382"/>
      <c r="S526" s="382"/>
      <c r="T526" s="382"/>
      <c r="U526" s="383"/>
      <c r="V526" s="381"/>
      <c r="W526" s="382"/>
      <c r="X526" s="382"/>
      <c r="Y526" s="382"/>
      <c r="Z526" s="382"/>
      <c r="AA526" s="383"/>
      <c r="AB526" s="561"/>
      <c r="AC526" s="562"/>
      <c r="AD526" s="562"/>
      <c r="AE526" s="562"/>
      <c r="AF526" s="562"/>
      <c r="AG526" s="382"/>
      <c r="AH526" s="563"/>
      <c r="AI526" s="39"/>
      <c r="AJ526" s="39"/>
      <c r="AK526" s="39"/>
      <c r="AX526" s="116"/>
      <c r="BA526" s="118"/>
      <c r="BB526" s="118"/>
      <c r="BC526" s="118"/>
    </row>
    <row r="527" spans="1:55" ht="12.75" customHeight="1" x14ac:dyDescent="0.2">
      <c r="A527" s="557" t="s">
        <v>50</v>
      </c>
      <c r="B527" s="558"/>
      <c r="C527" s="558"/>
      <c r="D527" s="558"/>
      <c r="E527" s="558"/>
      <c r="F527" s="558"/>
      <c r="G527" s="558"/>
      <c r="H527" s="558"/>
      <c r="I527" s="558"/>
      <c r="J527" s="558"/>
      <c r="K527" s="558"/>
      <c r="L527" s="558"/>
      <c r="M527" s="558"/>
      <c r="N527" s="558"/>
      <c r="O527" s="558"/>
      <c r="P527" s="558"/>
      <c r="Q527" s="558"/>
      <c r="R527" s="558"/>
      <c r="S527" s="558"/>
      <c r="T527" s="558"/>
      <c r="U527" s="558"/>
      <c r="V527" s="558"/>
      <c r="W527" s="558"/>
      <c r="X527" s="558"/>
      <c r="Y527" s="558"/>
      <c r="Z527" s="558"/>
      <c r="AA527" s="558"/>
      <c r="AB527" s="558"/>
      <c r="AC527" s="558"/>
      <c r="AD527" s="558"/>
      <c r="AE527" s="558"/>
      <c r="AF527" s="558"/>
      <c r="AG527" s="558"/>
      <c r="AH527" s="559"/>
      <c r="AI527" s="39"/>
      <c r="AJ527" s="39"/>
      <c r="AK527" s="39"/>
      <c r="AX527" s="116"/>
      <c r="BA527" s="118"/>
      <c r="BB527" s="118"/>
      <c r="BC527" s="118"/>
    </row>
    <row r="528" spans="1:55" ht="25.5" customHeight="1" x14ac:dyDescent="0.2">
      <c r="A528" s="698" t="s">
        <v>208</v>
      </c>
      <c r="B528" s="699"/>
      <c r="C528" s="699"/>
      <c r="D528" s="699"/>
      <c r="E528" s="699"/>
      <c r="F528" s="699"/>
      <c r="G528" s="699"/>
      <c r="H528" s="699"/>
      <c r="I528" s="699"/>
      <c r="J528" s="699"/>
      <c r="K528" s="699"/>
      <c r="L528" s="699"/>
      <c r="M528" s="699"/>
      <c r="N528" s="699"/>
      <c r="O528" s="699"/>
      <c r="P528" s="699"/>
      <c r="Q528" s="699"/>
      <c r="R528" s="699"/>
      <c r="S528" s="699"/>
      <c r="T528" s="699"/>
      <c r="U528" s="699"/>
      <c r="V528" s="699"/>
      <c r="W528" s="699"/>
      <c r="X528" s="699"/>
      <c r="Y528" s="699"/>
      <c r="Z528" s="699"/>
      <c r="AA528" s="699"/>
      <c r="AB528" s="699"/>
      <c r="AC528" s="699"/>
      <c r="AD528" s="699"/>
      <c r="AE528" s="699"/>
      <c r="AF528" s="699"/>
      <c r="AG528" s="699"/>
      <c r="AH528" s="700"/>
      <c r="AI528" s="39"/>
      <c r="AJ528" s="39"/>
      <c r="AK528" s="39"/>
      <c r="AX528" s="116"/>
      <c r="BA528" s="118"/>
      <c r="BB528" s="118"/>
      <c r="BC528" s="118"/>
    </row>
    <row r="529" spans="1:55" ht="18" customHeight="1" x14ac:dyDescent="0.2">
      <c r="A529" s="830" t="s">
        <v>40</v>
      </c>
      <c r="B529" s="831"/>
      <c r="C529" s="831"/>
      <c r="D529" s="831"/>
      <c r="E529" s="831"/>
      <c r="F529" s="831"/>
      <c r="G529" s="831"/>
      <c r="H529" s="831"/>
      <c r="I529" s="831"/>
      <c r="J529" s="831"/>
      <c r="K529" s="831"/>
      <c r="L529" s="831"/>
      <c r="M529" s="831"/>
      <c r="N529" s="831"/>
      <c r="O529" s="831"/>
      <c r="P529" s="831"/>
      <c r="Q529" s="831"/>
      <c r="R529" s="831"/>
      <c r="S529" s="831"/>
      <c r="T529" s="831"/>
      <c r="U529" s="831"/>
      <c r="V529" s="831"/>
      <c r="W529" s="831"/>
      <c r="X529" s="831"/>
      <c r="Y529" s="831"/>
      <c r="Z529" s="831"/>
      <c r="AA529" s="831"/>
      <c r="AB529" s="831"/>
      <c r="AC529" s="831"/>
      <c r="AD529" s="831"/>
      <c r="AE529" s="831"/>
      <c r="AF529" s="831"/>
      <c r="AG529" s="831"/>
      <c r="AH529" s="832"/>
      <c r="AI529" s="39"/>
      <c r="AJ529" s="39"/>
      <c r="AK529" s="39"/>
      <c r="AX529" s="116"/>
      <c r="BA529" s="118"/>
      <c r="BB529" s="118"/>
      <c r="BC529" s="118"/>
    </row>
    <row r="530" spans="1:55" ht="45.75" customHeight="1" x14ac:dyDescent="0.2">
      <c r="A530" s="763"/>
      <c r="B530" s="764"/>
      <c r="C530" s="764"/>
      <c r="D530" s="764"/>
      <c r="E530" s="764"/>
      <c r="F530" s="764"/>
      <c r="G530" s="764"/>
      <c r="H530" s="764"/>
      <c r="I530" s="764"/>
      <c r="J530" s="764"/>
      <c r="K530" s="764"/>
      <c r="L530" s="764"/>
      <c r="M530" s="764"/>
      <c r="N530" s="764"/>
      <c r="O530" s="71"/>
      <c r="P530" s="72"/>
      <c r="Q530" s="72"/>
      <c r="R530" s="72"/>
      <c r="S530" s="72"/>
      <c r="T530" s="72"/>
      <c r="U530" s="73"/>
      <c r="V530" s="834" t="s">
        <v>103</v>
      </c>
      <c r="W530" s="835"/>
      <c r="X530" s="835"/>
      <c r="Y530" s="835"/>
      <c r="Z530" s="835"/>
      <c r="AA530" s="836"/>
      <c r="AB530" s="71"/>
      <c r="AC530" s="72"/>
      <c r="AD530" s="72"/>
      <c r="AE530" s="72"/>
      <c r="AF530" s="72"/>
      <c r="AG530" s="72"/>
      <c r="AH530" s="74"/>
      <c r="AI530" s="39"/>
      <c r="AJ530" s="39"/>
      <c r="AK530" s="39"/>
      <c r="AX530" s="116"/>
      <c r="BA530" s="118"/>
      <c r="BB530" s="118"/>
      <c r="BC530" s="118"/>
    </row>
    <row r="531" spans="1:55" ht="20.100000000000001" customHeight="1" x14ac:dyDescent="0.2">
      <c r="A531" s="364" t="s">
        <v>94</v>
      </c>
      <c r="B531" s="365"/>
      <c r="C531" s="365"/>
      <c r="D531" s="365"/>
      <c r="E531" s="365"/>
      <c r="F531" s="365"/>
      <c r="G531" s="365"/>
      <c r="H531" s="365"/>
      <c r="I531" s="365"/>
      <c r="J531" s="365"/>
      <c r="K531" s="365"/>
      <c r="L531" s="365"/>
      <c r="M531" s="335"/>
      <c r="N531" s="336"/>
      <c r="O531" s="337">
        <v>0</v>
      </c>
      <c r="P531" s="338"/>
      <c r="Q531" s="338"/>
      <c r="R531" s="338"/>
      <c r="S531" s="338"/>
      <c r="T531" s="338"/>
      <c r="U531" s="339"/>
      <c r="V531" s="337">
        <v>0</v>
      </c>
      <c r="W531" s="338"/>
      <c r="X531" s="338"/>
      <c r="Y531" s="338"/>
      <c r="Z531" s="338"/>
      <c r="AA531" s="339"/>
      <c r="AB531" s="340">
        <f>O531+V531</f>
        <v>0</v>
      </c>
      <c r="AC531" s="341"/>
      <c r="AD531" s="341"/>
      <c r="AE531" s="341"/>
      <c r="AF531" s="341"/>
      <c r="AG531" s="342"/>
      <c r="AH531" s="343"/>
      <c r="AI531" s="39"/>
      <c r="AJ531" s="39"/>
      <c r="AK531" s="39"/>
      <c r="AX531" s="116"/>
      <c r="BA531" s="118"/>
      <c r="BB531" s="118"/>
      <c r="BC531" s="118"/>
    </row>
    <row r="532" spans="1:55" ht="19.5" customHeight="1" x14ac:dyDescent="0.2">
      <c r="A532" s="364" t="s">
        <v>231</v>
      </c>
      <c r="B532" s="365"/>
      <c r="C532" s="365"/>
      <c r="D532" s="365"/>
      <c r="E532" s="365"/>
      <c r="F532" s="365"/>
      <c r="G532" s="365"/>
      <c r="H532" s="365"/>
      <c r="I532" s="365"/>
      <c r="J532" s="365"/>
      <c r="K532" s="365"/>
      <c r="L532" s="365"/>
      <c r="M532" s="335"/>
      <c r="N532" s="336"/>
      <c r="O532" s="337"/>
      <c r="P532" s="338"/>
      <c r="Q532" s="338"/>
      <c r="R532" s="338"/>
      <c r="S532" s="338"/>
      <c r="T532" s="338"/>
      <c r="U532" s="339"/>
      <c r="V532" s="337"/>
      <c r="W532" s="338"/>
      <c r="X532" s="338"/>
      <c r="Y532" s="338"/>
      <c r="Z532" s="338"/>
      <c r="AA532" s="339"/>
      <c r="AB532" s="340">
        <f>O532+V532</f>
        <v>0</v>
      </c>
      <c r="AC532" s="341"/>
      <c r="AD532" s="341"/>
      <c r="AE532" s="341"/>
      <c r="AF532" s="341"/>
      <c r="AG532" s="342"/>
      <c r="AH532" s="343"/>
      <c r="AI532" s="39"/>
      <c r="AJ532" s="39"/>
      <c r="AK532" s="39"/>
      <c r="AX532" s="116"/>
      <c r="BA532" s="118"/>
      <c r="BB532" s="118"/>
      <c r="BC532" s="118"/>
    </row>
    <row r="533" spans="1:55" ht="19.5" customHeight="1" x14ac:dyDescent="0.2">
      <c r="A533" s="376" t="s">
        <v>45</v>
      </c>
      <c r="B533" s="365"/>
      <c r="C533" s="365"/>
      <c r="D533" s="365"/>
      <c r="E533" s="365"/>
      <c r="F533" s="365"/>
      <c r="G533" s="365"/>
      <c r="H533" s="365"/>
      <c r="I533" s="365"/>
      <c r="J533" s="365"/>
      <c r="K533" s="365"/>
      <c r="L533" s="365"/>
      <c r="M533" s="335"/>
      <c r="N533" s="336"/>
      <c r="O533" s="337"/>
      <c r="P533" s="338"/>
      <c r="Q533" s="338"/>
      <c r="R533" s="338"/>
      <c r="S533" s="338"/>
      <c r="T533" s="338"/>
      <c r="U533" s="339"/>
      <c r="V533" s="337"/>
      <c r="W533" s="338"/>
      <c r="X533" s="338"/>
      <c r="Y533" s="338"/>
      <c r="Z533" s="338"/>
      <c r="AA533" s="339"/>
      <c r="AB533" s="340">
        <f>O533+V533</f>
        <v>0</v>
      </c>
      <c r="AC533" s="341"/>
      <c r="AD533" s="341"/>
      <c r="AE533" s="341"/>
      <c r="AF533" s="341"/>
      <c r="AG533" s="342"/>
      <c r="AH533" s="343"/>
      <c r="AI533" s="39"/>
      <c r="AJ533" s="39"/>
      <c r="AK533" s="39"/>
      <c r="AX533" s="116"/>
      <c r="BA533" s="118"/>
      <c r="BB533" s="118"/>
      <c r="BC533" s="118"/>
    </row>
    <row r="534" spans="1:55" ht="23.25" customHeight="1" x14ac:dyDescent="0.2">
      <c r="A534" s="376" t="s">
        <v>209</v>
      </c>
      <c r="B534" s="365"/>
      <c r="C534" s="365"/>
      <c r="D534" s="365"/>
      <c r="E534" s="365"/>
      <c r="F534" s="365"/>
      <c r="G534" s="365"/>
      <c r="H534" s="365"/>
      <c r="I534" s="365"/>
      <c r="J534" s="365"/>
      <c r="K534" s="365"/>
      <c r="L534" s="365"/>
      <c r="M534" s="335"/>
      <c r="N534" s="336"/>
      <c r="O534" s="337"/>
      <c r="P534" s="338"/>
      <c r="Q534" s="338"/>
      <c r="R534" s="338"/>
      <c r="S534" s="338"/>
      <c r="T534" s="338"/>
      <c r="U534" s="339"/>
      <c r="V534" s="337"/>
      <c r="W534" s="338"/>
      <c r="X534" s="338"/>
      <c r="Y534" s="338"/>
      <c r="Z534" s="338"/>
      <c r="AA534" s="339"/>
      <c r="AB534" s="340">
        <f>O534+V534</f>
        <v>0</v>
      </c>
      <c r="AC534" s="341"/>
      <c r="AD534" s="341"/>
      <c r="AE534" s="341"/>
      <c r="AF534" s="341"/>
      <c r="AG534" s="342"/>
      <c r="AH534" s="343"/>
      <c r="AI534" s="39"/>
      <c r="AJ534" s="39"/>
      <c r="AK534" s="39"/>
      <c r="AX534" s="116"/>
      <c r="BA534" s="118"/>
      <c r="BB534" s="118"/>
      <c r="BC534" s="118"/>
    </row>
    <row r="535" spans="1:55" ht="27" customHeight="1" x14ac:dyDescent="0.2">
      <c r="A535" s="333" t="s">
        <v>41</v>
      </c>
      <c r="B535" s="334"/>
      <c r="C535" s="334"/>
      <c r="D535" s="334"/>
      <c r="E535" s="334"/>
      <c r="F535" s="334"/>
      <c r="G535" s="334"/>
      <c r="H535" s="334"/>
      <c r="I535" s="334"/>
      <c r="J535" s="334"/>
      <c r="K535" s="334"/>
      <c r="L535" s="334"/>
      <c r="M535" s="335"/>
      <c r="N535" s="336"/>
      <c r="O535" s="340">
        <f>SUM(O531:U534)</f>
        <v>0</v>
      </c>
      <c r="P535" s="341"/>
      <c r="Q535" s="341"/>
      <c r="R535" s="341"/>
      <c r="S535" s="341"/>
      <c r="T535" s="342"/>
      <c r="U535" s="384"/>
      <c r="V535" s="368" t="str">
        <f>IF(SUM(V531:AA534)&lt;&gt;0,SUM(V531:AA534),"faltan indemnizaciones")</f>
        <v>faltan indemnizaciones</v>
      </c>
      <c r="W535" s="369"/>
      <c r="X535" s="369"/>
      <c r="Y535" s="369"/>
      <c r="Z535" s="369"/>
      <c r="AA535" s="720"/>
      <c r="AB535" s="368" t="str">
        <f>IF(V535="faltan indemnizaciones","faltan indemnizaciones",V535+O535)</f>
        <v>faltan indemnizaciones</v>
      </c>
      <c r="AC535" s="369"/>
      <c r="AD535" s="369"/>
      <c r="AE535" s="369"/>
      <c r="AF535" s="369"/>
      <c r="AG535" s="370"/>
      <c r="AH535" s="371"/>
      <c r="AI535" s="39"/>
      <c r="AJ535" s="39"/>
      <c r="AK535" s="39"/>
      <c r="AX535" s="116"/>
      <c r="BA535" s="118"/>
      <c r="BB535" s="118"/>
      <c r="BC535" s="118"/>
    </row>
    <row r="536" spans="1:55" ht="19.5" customHeight="1" x14ac:dyDescent="0.2">
      <c r="A536" s="751" t="s">
        <v>42</v>
      </c>
      <c r="B536" s="752"/>
      <c r="C536" s="752"/>
      <c r="D536" s="752"/>
      <c r="E536" s="752"/>
      <c r="F536" s="752"/>
      <c r="G536" s="752"/>
      <c r="H536" s="752"/>
      <c r="I536" s="752"/>
      <c r="J536" s="752"/>
      <c r="K536" s="752"/>
      <c r="L536" s="752"/>
      <c r="M536" s="752"/>
      <c r="N536" s="752"/>
      <c r="O536" s="752"/>
      <c r="P536" s="752"/>
      <c r="Q536" s="752"/>
      <c r="R536" s="752"/>
      <c r="S536" s="752"/>
      <c r="T536" s="752"/>
      <c r="U536" s="752"/>
      <c r="V536" s="752"/>
      <c r="W536" s="752"/>
      <c r="X536" s="752"/>
      <c r="Y536" s="752"/>
      <c r="Z536" s="752"/>
      <c r="AA536" s="752"/>
      <c r="AB536" s="752"/>
      <c r="AC536" s="752"/>
      <c r="AD536" s="752"/>
      <c r="AE536" s="752"/>
      <c r="AF536" s="752"/>
      <c r="AG536" s="752"/>
      <c r="AH536" s="753"/>
      <c r="AI536" s="39"/>
      <c r="AJ536" s="39"/>
      <c r="AK536" s="39"/>
      <c r="AX536" s="116"/>
      <c r="BA536" s="118"/>
      <c r="BB536" s="118"/>
      <c r="BC536" s="118"/>
    </row>
    <row r="537" spans="1:55" ht="19.5" customHeight="1" x14ac:dyDescent="0.2">
      <c r="A537" s="364" t="s">
        <v>94</v>
      </c>
      <c r="B537" s="365"/>
      <c r="C537" s="365"/>
      <c r="D537" s="365"/>
      <c r="E537" s="365"/>
      <c r="F537" s="365"/>
      <c r="G537" s="365"/>
      <c r="H537" s="365"/>
      <c r="I537" s="365"/>
      <c r="J537" s="365"/>
      <c r="K537" s="365"/>
      <c r="L537" s="365"/>
      <c r="M537" s="335"/>
      <c r="N537" s="336"/>
      <c r="O537" s="337"/>
      <c r="P537" s="338"/>
      <c r="Q537" s="338"/>
      <c r="R537" s="338"/>
      <c r="S537" s="338"/>
      <c r="T537" s="338"/>
      <c r="U537" s="339"/>
      <c r="V537" s="337"/>
      <c r="W537" s="338"/>
      <c r="X537" s="338"/>
      <c r="Y537" s="338"/>
      <c r="Z537" s="338"/>
      <c r="AA537" s="339"/>
      <c r="AB537" s="372">
        <f>O537+V537</f>
        <v>0</v>
      </c>
      <c r="AC537" s="342"/>
      <c r="AD537" s="342"/>
      <c r="AE537" s="342"/>
      <c r="AF537" s="342"/>
      <c r="AG537" s="342"/>
      <c r="AH537" s="343"/>
      <c r="AI537" s="39"/>
      <c r="AJ537" s="39"/>
      <c r="AK537" s="39"/>
      <c r="AX537" s="116"/>
      <c r="BA537" s="118"/>
      <c r="BB537" s="118"/>
      <c r="BC537" s="118"/>
    </row>
    <row r="538" spans="1:55" ht="19.5" customHeight="1" x14ac:dyDescent="0.2">
      <c r="A538" s="364" t="s">
        <v>231</v>
      </c>
      <c r="B538" s="365"/>
      <c r="C538" s="365"/>
      <c r="D538" s="365"/>
      <c r="E538" s="365"/>
      <c r="F538" s="365"/>
      <c r="G538" s="365"/>
      <c r="H538" s="365"/>
      <c r="I538" s="365"/>
      <c r="J538" s="365"/>
      <c r="K538" s="365"/>
      <c r="L538" s="365"/>
      <c r="M538" s="335"/>
      <c r="N538" s="336"/>
      <c r="O538" s="337"/>
      <c r="P538" s="338"/>
      <c r="Q538" s="338"/>
      <c r="R538" s="338"/>
      <c r="S538" s="338"/>
      <c r="T538" s="338"/>
      <c r="U538" s="339"/>
      <c r="V538" s="337"/>
      <c r="W538" s="338"/>
      <c r="X538" s="338"/>
      <c r="Y538" s="338"/>
      <c r="Z538" s="338"/>
      <c r="AA538" s="339"/>
      <c r="AB538" s="372">
        <f>O538+V538</f>
        <v>0</v>
      </c>
      <c r="AC538" s="342"/>
      <c r="AD538" s="342"/>
      <c r="AE538" s="342"/>
      <c r="AF538" s="342"/>
      <c r="AG538" s="342"/>
      <c r="AH538" s="343"/>
      <c r="AI538" s="39"/>
      <c r="AJ538" s="39"/>
      <c r="AK538" s="39"/>
      <c r="AX538" s="116"/>
      <c r="BA538" s="118"/>
      <c r="BB538" s="118"/>
      <c r="BC538" s="118"/>
    </row>
    <row r="539" spans="1:55" ht="19.5" customHeight="1" x14ac:dyDescent="0.2">
      <c r="A539" s="376" t="s">
        <v>45</v>
      </c>
      <c r="B539" s="365"/>
      <c r="C539" s="365"/>
      <c r="D539" s="365"/>
      <c r="E539" s="365"/>
      <c r="F539" s="365"/>
      <c r="G539" s="365"/>
      <c r="H539" s="365"/>
      <c r="I539" s="365"/>
      <c r="J539" s="365"/>
      <c r="K539" s="365"/>
      <c r="L539" s="365"/>
      <c r="M539" s="335"/>
      <c r="N539" s="336"/>
      <c r="O539" s="337"/>
      <c r="P539" s="338"/>
      <c r="Q539" s="338"/>
      <c r="R539" s="338"/>
      <c r="S539" s="338"/>
      <c r="T539" s="338"/>
      <c r="U539" s="339"/>
      <c r="V539" s="337"/>
      <c r="W539" s="338"/>
      <c r="X539" s="338"/>
      <c r="Y539" s="338"/>
      <c r="Z539" s="338"/>
      <c r="AA539" s="339"/>
      <c r="AB539" s="372">
        <f>O539+V539</f>
        <v>0</v>
      </c>
      <c r="AC539" s="342"/>
      <c r="AD539" s="342"/>
      <c r="AE539" s="342"/>
      <c r="AF539" s="342"/>
      <c r="AG539" s="342"/>
      <c r="AH539" s="343"/>
      <c r="AI539" s="39"/>
      <c r="AJ539" s="39"/>
      <c r="AK539" s="39"/>
      <c r="AX539" s="116"/>
      <c r="BA539" s="118"/>
      <c r="BB539" s="118"/>
      <c r="BC539" s="118"/>
    </row>
    <row r="540" spans="1:55" ht="19.5" customHeight="1" x14ac:dyDescent="0.2">
      <c r="A540" s="376" t="s">
        <v>209</v>
      </c>
      <c r="B540" s="365"/>
      <c r="C540" s="365"/>
      <c r="D540" s="365"/>
      <c r="E540" s="365"/>
      <c r="F540" s="365"/>
      <c r="G540" s="365"/>
      <c r="H540" s="365"/>
      <c r="I540" s="365"/>
      <c r="J540" s="365"/>
      <c r="K540" s="365"/>
      <c r="L540" s="365"/>
      <c r="M540" s="335"/>
      <c r="N540" s="336"/>
      <c r="O540" s="337"/>
      <c r="P540" s="338"/>
      <c r="Q540" s="338"/>
      <c r="R540" s="338"/>
      <c r="S540" s="338"/>
      <c r="T540" s="338"/>
      <c r="U540" s="339"/>
      <c r="V540" s="337"/>
      <c r="W540" s="338"/>
      <c r="X540" s="338"/>
      <c r="Y540" s="338"/>
      <c r="Z540" s="338"/>
      <c r="AA540" s="339"/>
      <c r="AB540" s="372">
        <f>O540+V540</f>
        <v>0</v>
      </c>
      <c r="AC540" s="342"/>
      <c r="AD540" s="342"/>
      <c r="AE540" s="342"/>
      <c r="AF540" s="342"/>
      <c r="AG540" s="342"/>
      <c r="AH540" s="343"/>
      <c r="AI540" s="39"/>
      <c r="AJ540" s="39"/>
      <c r="AK540" s="39"/>
      <c r="AX540" s="116"/>
      <c r="BA540" s="118"/>
      <c r="BB540" s="118"/>
      <c r="BC540" s="118"/>
    </row>
    <row r="541" spans="1:55" ht="19.5" customHeight="1" x14ac:dyDescent="0.2">
      <c r="A541" s="333" t="s">
        <v>41</v>
      </c>
      <c r="B541" s="334"/>
      <c r="C541" s="334"/>
      <c r="D541" s="334"/>
      <c r="E541" s="334"/>
      <c r="F541" s="334"/>
      <c r="G541" s="334"/>
      <c r="H541" s="334"/>
      <c r="I541" s="334"/>
      <c r="J541" s="334"/>
      <c r="K541" s="334"/>
      <c r="L541" s="334"/>
      <c r="M541" s="335"/>
      <c r="N541" s="336"/>
      <c r="O541" s="340">
        <f>SUM(O537:U540)</f>
        <v>0</v>
      </c>
      <c r="P541" s="341"/>
      <c r="Q541" s="341"/>
      <c r="R541" s="341"/>
      <c r="S541" s="341"/>
      <c r="T541" s="342"/>
      <c r="U541" s="384"/>
      <c r="V541" s="340">
        <f>SUM(V537:AA540)</f>
        <v>0</v>
      </c>
      <c r="W541" s="341"/>
      <c r="X541" s="341"/>
      <c r="Y541" s="341"/>
      <c r="Z541" s="341"/>
      <c r="AA541" s="384"/>
      <c r="AB541" s="340">
        <f>SUM(AB537:AH540)</f>
        <v>0</v>
      </c>
      <c r="AC541" s="341"/>
      <c r="AD541" s="341"/>
      <c r="AE541" s="341"/>
      <c r="AF541" s="341"/>
      <c r="AG541" s="342"/>
      <c r="AH541" s="343"/>
      <c r="AI541" s="39"/>
      <c r="AJ541" s="39"/>
      <c r="AK541" s="39"/>
      <c r="AX541" s="116"/>
      <c r="BA541" s="118"/>
      <c r="BB541" s="118"/>
      <c r="BC541" s="118"/>
    </row>
    <row r="542" spans="1:55" ht="19.5" customHeight="1" x14ac:dyDescent="0.2">
      <c r="A542" s="376" t="s">
        <v>112</v>
      </c>
      <c r="B542" s="365"/>
      <c r="C542" s="365"/>
      <c r="D542" s="365"/>
      <c r="E542" s="365"/>
      <c r="F542" s="365"/>
      <c r="G542" s="365"/>
      <c r="H542" s="365"/>
      <c r="I542" s="365"/>
      <c r="J542" s="365"/>
      <c r="K542" s="365"/>
      <c r="L542" s="365"/>
      <c r="M542" s="335"/>
      <c r="N542" s="336"/>
      <c r="O542" s="337"/>
      <c r="P542" s="338"/>
      <c r="Q542" s="338"/>
      <c r="R542" s="338"/>
      <c r="S542" s="338"/>
      <c r="T542" s="338"/>
      <c r="U542" s="339"/>
      <c r="V542" s="337"/>
      <c r="W542" s="338"/>
      <c r="X542" s="338"/>
      <c r="Y542" s="338"/>
      <c r="Z542" s="338"/>
      <c r="AA542" s="339"/>
      <c r="AB542" s="372">
        <f>O542+V542</f>
        <v>0</v>
      </c>
      <c r="AC542" s="342"/>
      <c r="AD542" s="342"/>
      <c r="AE542" s="342"/>
      <c r="AF542" s="342"/>
      <c r="AG542" s="342"/>
      <c r="AH542" s="343"/>
      <c r="AI542" s="39"/>
      <c r="AJ542" s="39"/>
      <c r="AK542" s="39"/>
      <c r="AX542" s="116"/>
      <c r="BA542" s="118"/>
      <c r="BB542" s="118"/>
      <c r="BC542" s="118"/>
    </row>
    <row r="543" spans="1:55" ht="35.450000000000003" customHeight="1" x14ac:dyDescent="0.2">
      <c r="A543" s="395" t="s">
        <v>43</v>
      </c>
      <c r="B543" s="396"/>
      <c r="C543" s="396"/>
      <c r="D543" s="396"/>
      <c r="E543" s="396"/>
      <c r="F543" s="396"/>
      <c r="G543" s="396"/>
      <c r="H543" s="396"/>
      <c r="I543" s="396"/>
      <c r="J543" s="396"/>
      <c r="K543" s="396"/>
      <c r="L543" s="396"/>
      <c r="M543" s="393"/>
      <c r="N543" s="397"/>
      <c r="O543" s="391">
        <f>O535+O541+O542</f>
        <v>0</v>
      </c>
      <c r="P543" s="392"/>
      <c r="Q543" s="392"/>
      <c r="R543" s="392"/>
      <c r="S543" s="392"/>
      <c r="T543" s="393"/>
      <c r="U543" s="397"/>
      <c r="V543" s="564" t="str">
        <f>IF(V535="faltan indemnizaciones","faltan indemnizaciones",V535+V541+V542)</f>
        <v>faltan indemnizaciones</v>
      </c>
      <c r="W543" s="565"/>
      <c r="X543" s="565"/>
      <c r="Y543" s="565"/>
      <c r="Z543" s="565"/>
      <c r="AA543" s="516"/>
      <c r="AB543" s="564" t="str">
        <f>IF(V535="faltan indemnizaciones","faltan indemnizaciones",O543+V543)</f>
        <v>faltan indemnizaciones</v>
      </c>
      <c r="AC543" s="565"/>
      <c r="AD543" s="565"/>
      <c r="AE543" s="565"/>
      <c r="AF543" s="565"/>
      <c r="AG543" s="515"/>
      <c r="AH543" s="566"/>
      <c r="AI543" s="39"/>
      <c r="AJ543" s="39"/>
      <c r="AK543" s="39"/>
      <c r="AX543" s="116"/>
      <c r="BA543" s="118"/>
      <c r="BB543" s="118"/>
      <c r="BC543" s="118"/>
    </row>
    <row r="544" spans="1:55" ht="19.5" customHeight="1" x14ac:dyDescent="0.2">
      <c r="A544" s="388" t="s">
        <v>49</v>
      </c>
      <c r="B544" s="389"/>
      <c r="C544" s="389"/>
      <c r="D544" s="389"/>
      <c r="E544" s="389"/>
      <c r="F544" s="389"/>
      <c r="G544" s="389"/>
      <c r="H544" s="389"/>
      <c r="I544" s="389"/>
      <c r="J544" s="389"/>
      <c r="K544" s="389"/>
      <c r="L544" s="389"/>
      <c r="M544" s="389"/>
      <c r="N544" s="389"/>
      <c r="O544" s="389"/>
      <c r="P544" s="389"/>
      <c r="Q544" s="389"/>
      <c r="R544" s="389"/>
      <c r="S544" s="389"/>
      <c r="T544" s="389"/>
      <c r="U544" s="389"/>
      <c r="V544" s="389"/>
      <c r="W544" s="389"/>
      <c r="X544" s="389"/>
      <c r="Y544" s="389"/>
      <c r="Z544" s="389"/>
      <c r="AA544" s="389"/>
      <c r="AB544" s="389"/>
      <c r="AC544" s="389"/>
      <c r="AD544" s="389"/>
      <c r="AE544" s="389"/>
      <c r="AF544" s="389"/>
      <c r="AG544" s="389"/>
      <c r="AH544" s="390"/>
      <c r="AI544" s="39"/>
      <c r="AJ544" s="39"/>
      <c r="AK544" s="39"/>
      <c r="AX544" s="116"/>
      <c r="BA544" s="118"/>
      <c r="BB544" s="118"/>
      <c r="BC544" s="118"/>
    </row>
    <row r="545" spans="1:55" ht="19.5" customHeight="1" x14ac:dyDescent="0.2">
      <c r="A545" s="804" t="s">
        <v>99</v>
      </c>
      <c r="B545" s="805"/>
      <c r="C545" s="805"/>
      <c r="D545" s="805"/>
      <c r="E545" s="805"/>
      <c r="F545" s="805"/>
      <c r="G545" s="805"/>
      <c r="H545" s="805"/>
      <c r="I545" s="805"/>
      <c r="J545" s="805"/>
      <c r="K545" s="805"/>
      <c r="L545" s="805"/>
      <c r="M545" s="805"/>
      <c r="N545" s="805"/>
      <c r="O545" s="805"/>
      <c r="P545" s="805"/>
      <c r="Q545" s="805"/>
      <c r="R545" s="805"/>
      <c r="S545" s="805"/>
      <c r="T545" s="805"/>
      <c r="U545" s="805"/>
      <c r="V545" s="805"/>
      <c r="W545" s="805"/>
      <c r="X545" s="805"/>
      <c r="Y545" s="805"/>
      <c r="Z545" s="805"/>
      <c r="AA545" s="805"/>
      <c r="AB545" s="805"/>
      <c r="AC545" s="805"/>
      <c r="AD545" s="805"/>
      <c r="AE545" s="805"/>
      <c r="AF545" s="805"/>
      <c r="AG545" s="805"/>
      <c r="AH545" s="806"/>
      <c r="AI545" s="39"/>
      <c r="AJ545" s="39"/>
      <c r="AK545" s="39"/>
      <c r="AX545" s="116"/>
      <c r="BA545" s="118"/>
      <c r="BB545" s="118"/>
      <c r="BC545" s="118"/>
    </row>
    <row r="546" spans="1:55" ht="19.5" customHeight="1" x14ac:dyDescent="0.2">
      <c r="A546" s="364" t="s">
        <v>88</v>
      </c>
      <c r="B546" s="365"/>
      <c r="C546" s="365"/>
      <c r="D546" s="365"/>
      <c r="E546" s="365"/>
      <c r="F546" s="365"/>
      <c r="G546" s="365"/>
      <c r="H546" s="365"/>
      <c r="I546" s="365"/>
      <c r="J546" s="365"/>
      <c r="K546" s="365"/>
      <c r="L546" s="365"/>
      <c r="M546" s="335"/>
      <c r="N546" s="336"/>
      <c r="O546" s="337"/>
      <c r="P546" s="338"/>
      <c r="Q546" s="338"/>
      <c r="R546" s="338"/>
      <c r="S546" s="338"/>
      <c r="T546" s="338"/>
      <c r="U546" s="339"/>
      <c r="V546" s="528"/>
      <c r="W546" s="529"/>
      <c r="X546" s="529"/>
      <c r="Y546" s="529"/>
      <c r="Z546" s="529"/>
      <c r="AA546" s="530"/>
      <c r="AB546" s="340">
        <f>O546</f>
        <v>0</v>
      </c>
      <c r="AC546" s="341"/>
      <c r="AD546" s="341"/>
      <c r="AE546" s="341"/>
      <c r="AF546" s="341"/>
      <c r="AG546" s="342"/>
      <c r="AH546" s="343"/>
      <c r="AI546" s="39"/>
      <c r="AJ546" s="39"/>
      <c r="AK546" s="39"/>
      <c r="AX546" s="116"/>
      <c r="BA546" s="118"/>
      <c r="BB546" s="118"/>
      <c r="BC546" s="118"/>
    </row>
    <row r="547" spans="1:55" ht="19.5" customHeight="1" x14ac:dyDescent="0.2">
      <c r="A547" s="376" t="s">
        <v>95</v>
      </c>
      <c r="B547" s="365"/>
      <c r="C547" s="365"/>
      <c r="D547" s="365"/>
      <c r="E547" s="365"/>
      <c r="F547" s="365"/>
      <c r="G547" s="365"/>
      <c r="H547" s="365"/>
      <c r="I547" s="365"/>
      <c r="J547" s="365"/>
      <c r="K547" s="365"/>
      <c r="L547" s="365"/>
      <c r="M547" s="335"/>
      <c r="N547" s="336"/>
      <c r="O547" s="337"/>
      <c r="P547" s="338"/>
      <c r="Q547" s="338"/>
      <c r="R547" s="338"/>
      <c r="S547" s="338"/>
      <c r="T547" s="338"/>
      <c r="U547" s="339"/>
      <c r="V547" s="337"/>
      <c r="W547" s="338"/>
      <c r="X547" s="338"/>
      <c r="Y547" s="338"/>
      <c r="Z547" s="338"/>
      <c r="AA547" s="339"/>
      <c r="AB547" s="340">
        <f t="shared" ref="AB547:AB552" si="1">O547+V547</f>
        <v>0</v>
      </c>
      <c r="AC547" s="341"/>
      <c r="AD547" s="341"/>
      <c r="AE547" s="341"/>
      <c r="AF547" s="341"/>
      <c r="AG547" s="342"/>
      <c r="AH547" s="343"/>
      <c r="AI547" s="39"/>
      <c r="AJ547" s="39"/>
      <c r="AK547" s="39"/>
      <c r="AX547" s="116"/>
      <c r="BA547" s="118"/>
      <c r="BB547" s="118"/>
      <c r="BC547" s="118"/>
    </row>
    <row r="548" spans="1:55" ht="15" customHeight="1" x14ac:dyDescent="0.2">
      <c r="A548" s="376" t="s">
        <v>46</v>
      </c>
      <c r="B548" s="365"/>
      <c r="C548" s="365"/>
      <c r="D548" s="365"/>
      <c r="E548" s="365"/>
      <c r="F548" s="365"/>
      <c r="G548" s="365"/>
      <c r="H548" s="365"/>
      <c r="I548" s="365"/>
      <c r="J548" s="365"/>
      <c r="K548" s="365"/>
      <c r="L548" s="365"/>
      <c r="M548" s="335"/>
      <c r="N548" s="336"/>
      <c r="O548" s="337"/>
      <c r="P548" s="338"/>
      <c r="Q548" s="338"/>
      <c r="R548" s="338"/>
      <c r="S548" s="338"/>
      <c r="T548" s="338"/>
      <c r="U548" s="339"/>
      <c r="V548" s="337"/>
      <c r="W548" s="338"/>
      <c r="X548" s="338"/>
      <c r="Y548" s="338"/>
      <c r="Z548" s="338"/>
      <c r="AA548" s="339"/>
      <c r="AB548" s="340">
        <f t="shared" si="1"/>
        <v>0</v>
      </c>
      <c r="AC548" s="341"/>
      <c r="AD548" s="341"/>
      <c r="AE548" s="341"/>
      <c r="AF548" s="341"/>
      <c r="AG548" s="342"/>
      <c r="AH548" s="343"/>
      <c r="AI548" s="39"/>
      <c r="AJ548" s="39"/>
      <c r="AK548" s="39"/>
      <c r="AX548" s="116"/>
      <c r="BA548" s="118"/>
      <c r="BB548" s="118"/>
      <c r="BC548" s="118"/>
    </row>
    <row r="549" spans="1:55" ht="19.5" customHeight="1" x14ac:dyDescent="0.2">
      <c r="A549" s="376" t="s">
        <v>96</v>
      </c>
      <c r="B549" s="365"/>
      <c r="C549" s="365"/>
      <c r="D549" s="365"/>
      <c r="E549" s="365"/>
      <c r="F549" s="365"/>
      <c r="G549" s="365"/>
      <c r="H549" s="365"/>
      <c r="I549" s="365"/>
      <c r="J549" s="365"/>
      <c r="K549" s="365"/>
      <c r="L549" s="365"/>
      <c r="M549" s="335"/>
      <c r="N549" s="336"/>
      <c r="O549" s="337"/>
      <c r="P549" s="338"/>
      <c r="Q549" s="338"/>
      <c r="R549" s="338"/>
      <c r="S549" s="338"/>
      <c r="T549" s="338"/>
      <c r="U549" s="339"/>
      <c r="V549" s="337"/>
      <c r="W549" s="338"/>
      <c r="X549" s="338"/>
      <c r="Y549" s="338"/>
      <c r="Z549" s="338"/>
      <c r="AA549" s="339"/>
      <c r="AB549" s="340">
        <f t="shared" si="1"/>
        <v>0</v>
      </c>
      <c r="AC549" s="341"/>
      <c r="AD549" s="341"/>
      <c r="AE549" s="341"/>
      <c r="AF549" s="341"/>
      <c r="AG549" s="342"/>
      <c r="AH549" s="343"/>
      <c r="AI549" s="39"/>
      <c r="AJ549" s="39"/>
      <c r="AK549" s="39"/>
      <c r="AX549" s="116"/>
      <c r="BA549" s="118"/>
      <c r="BB549" s="118"/>
      <c r="BC549" s="118"/>
    </row>
    <row r="550" spans="1:55" ht="19.5" customHeight="1" x14ac:dyDescent="0.2">
      <c r="A550" s="376" t="s">
        <v>62</v>
      </c>
      <c r="B550" s="365"/>
      <c r="C550" s="365"/>
      <c r="D550" s="365"/>
      <c r="E550" s="365"/>
      <c r="F550" s="365"/>
      <c r="G550" s="365"/>
      <c r="H550" s="365"/>
      <c r="I550" s="365"/>
      <c r="J550" s="365"/>
      <c r="K550" s="365"/>
      <c r="L550" s="365"/>
      <c r="M550" s="335"/>
      <c r="N550" s="336"/>
      <c r="O550" s="337"/>
      <c r="P550" s="338"/>
      <c r="Q550" s="338"/>
      <c r="R550" s="338"/>
      <c r="S550" s="338"/>
      <c r="T550" s="338"/>
      <c r="U550" s="339"/>
      <c r="V550" s="337"/>
      <c r="W550" s="338"/>
      <c r="X550" s="338"/>
      <c r="Y550" s="338"/>
      <c r="Z550" s="338"/>
      <c r="AA550" s="339"/>
      <c r="AB550" s="340">
        <f t="shared" si="1"/>
        <v>0</v>
      </c>
      <c r="AC550" s="341"/>
      <c r="AD550" s="341"/>
      <c r="AE550" s="341"/>
      <c r="AF550" s="341"/>
      <c r="AG550" s="342"/>
      <c r="AH550" s="343"/>
      <c r="AI550" s="39"/>
      <c r="AJ550" s="39"/>
      <c r="AK550" s="39"/>
      <c r="AX550" s="116"/>
      <c r="BA550" s="118"/>
      <c r="BB550" s="118"/>
      <c r="BC550" s="118"/>
    </row>
    <row r="551" spans="1:55" ht="19.5" customHeight="1" x14ac:dyDescent="0.2">
      <c r="A551" s="376" t="s">
        <v>97</v>
      </c>
      <c r="B551" s="365"/>
      <c r="C551" s="365"/>
      <c r="D551" s="365"/>
      <c r="E551" s="365"/>
      <c r="F551" s="365"/>
      <c r="G551" s="365"/>
      <c r="H551" s="365"/>
      <c r="I551" s="365"/>
      <c r="J551" s="365"/>
      <c r="K551" s="365"/>
      <c r="L551" s="365"/>
      <c r="M551" s="335"/>
      <c r="N551" s="336"/>
      <c r="O551" s="337"/>
      <c r="P551" s="338"/>
      <c r="Q551" s="338"/>
      <c r="R551" s="338"/>
      <c r="S551" s="338"/>
      <c r="T551" s="338"/>
      <c r="U551" s="339"/>
      <c r="V551" s="337"/>
      <c r="W551" s="338"/>
      <c r="X551" s="338"/>
      <c r="Y551" s="338"/>
      <c r="Z551" s="338"/>
      <c r="AA551" s="339"/>
      <c r="AB551" s="340">
        <f t="shared" si="1"/>
        <v>0</v>
      </c>
      <c r="AC551" s="341"/>
      <c r="AD551" s="341"/>
      <c r="AE551" s="341"/>
      <c r="AF551" s="341"/>
      <c r="AG551" s="342"/>
      <c r="AH551" s="343"/>
      <c r="AI551" s="39"/>
      <c r="AJ551" s="39"/>
      <c r="AK551" s="39"/>
      <c r="AX551" s="116"/>
      <c r="BA551" s="118"/>
      <c r="BB551" s="118"/>
      <c r="BC551" s="118"/>
    </row>
    <row r="552" spans="1:55" ht="19.5" customHeight="1" x14ac:dyDescent="0.2">
      <c r="A552" s="364" t="s">
        <v>98</v>
      </c>
      <c r="B552" s="365"/>
      <c r="C552" s="365"/>
      <c r="D552" s="365"/>
      <c r="E552" s="365"/>
      <c r="F552" s="365"/>
      <c r="G552" s="365"/>
      <c r="H552" s="365"/>
      <c r="I552" s="365"/>
      <c r="J552" s="365"/>
      <c r="K552" s="365"/>
      <c r="L552" s="365"/>
      <c r="M552" s="335"/>
      <c r="N552" s="336"/>
      <c r="O552" s="337"/>
      <c r="P552" s="338"/>
      <c r="Q552" s="338"/>
      <c r="R552" s="338"/>
      <c r="S552" s="338"/>
      <c r="T552" s="338"/>
      <c r="U552" s="339"/>
      <c r="V552" s="538"/>
      <c r="W552" s="539"/>
      <c r="X552" s="539"/>
      <c r="Y552" s="539"/>
      <c r="Z552" s="539"/>
      <c r="AA552" s="540"/>
      <c r="AB552" s="340">
        <f t="shared" si="1"/>
        <v>0</v>
      </c>
      <c r="AC552" s="341"/>
      <c r="AD552" s="341"/>
      <c r="AE552" s="341"/>
      <c r="AF552" s="341"/>
      <c r="AG552" s="342"/>
      <c r="AH552" s="343"/>
      <c r="AI552" s="39"/>
      <c r="AJ552" s="39"/>
      <c r="AK552" s="39"/>
      <c r="AX552" s="116"/>
      <c r="BA552" s="118"/>
      <c r="BB552" s="118"/>
      <c r="BC552" s="118"/>
    </row>
    <row r="553" spans="1:55" ht="19.5" customHeight="1" x14ac:dyDescent="0.2">
      <c r="A553" s="535" t="s">
        <v>44</v>
      </c>
      <c r="B553" s="536"/>
      <c r="C553" s="536"/>
      <c r="D553" s="536"/>
      <c r="E553" s="536"/>
      <c r="F553" s="536"/>
      <c r="G553" s="536"/>
      <c r="H553" s="536"/>
      <c r="I553" s="536"/>
      <c r="J553" s="536"/>
      <c r="K553" s="536"/>
      <c r="L553" s="536"/>
      <c r="M553" s="533"/>
      <c r="N553" s="537"/>
      <c r="O553" s="531">
        <f>SUM(O546:U552)</f>
        <v>0</v>
      </c>
      <c r="P553" s="532"/>
      <c r="Q553" s="532"/>
      <c r="R553" s="532"/>
      <c r="S553" s="532"/>
      <c r="T553" s="533"/>
      <c r="U553" s="537"/>
      <c r="V553" s="531">
        <f>SUM(V547:AA552)</f>
        <v>0</v>
      </c>
      <c r="W553" s="532"/>
      <c r="X553" s="532"/>
      <c r="Y553" s="532"/>
      <c r="Z553" s="532"/>
      <c r="AA553" s="537"/>
      <c r="AB553" s="531">
        <f>SUM(AB546:AH552)</f>
        <v>0</v>
      </c>
      <c r="AC553" s="532"/>
      <c r="AD553" s="532"/>
      <c r="AE553" s="532"/>
      <c r="AF553" s="532"/>
      <c r="AG553" s="533"/>
      <c r="AH553" s="534"/>
      <c r="AI553" s="39"/>
      <c r="AJ553" s="39"/>
      <c r="AK553" s="39"/>
      <c r="AX553" s="116"/>
      <c r="BA553" s="118"/>
      <c r="BB553" s="118"/>
      <c r="BC553" s="118"/>
    </row>
    <row r="554" spans="1:55" ht="19.5" customHeight="1" x14ac:dyDescent="0.2">
      <c r="A554" s="388" t="s">
        <v>48</v>
      </c>
      <c r="B554" s="389"/>
      <c r="C554" s="389"/>
      <c r="D554" s="389"/>
      <c r="E554" s="389"/>
      <c r="F554" s="389"/>
      <c r="G554" s="389"/>
      <c r="H554" s="389"/>
      <c r="I554" s="389"/>
      <c r="J554" s="389"/>
      <c r="K554" s="389"/>
      <c r="L554" s="389"/>
      <c r="M554" s="389"/>
      <c r="N554" s="389"/>
      <c r="O554" s="389"/>
      <c r="P554" s="389"/>
      <c r="Q554" s="389"/>
      <c r="R554" s="389"/>
      <c r="S554" s="389"/>
      <c r="T554" s="389"/>
      <c r="U554" s="389"/>
      <c r="V554" s="389"/>
      <c r="W554" s="389"/>
      <c r="X554" s="389"/>
      <c r="Y554" s="389"/>
      <c r="Z554" s="389"/>
      <c r="AA554" s="389"/>
      <c r="AB554" s="389"/>
      <c r="AC554" s="389"/>
      <c r="AD554" s="389"/>
      <c r="AE554" s="389"/>
      <c r="AF554" s="389"/>
      <c r="AG554" s="389"/>
      <c r="AH554" s="390"/>
      <c r="AI554" s="39"/>
      <c r="AJ554" s="39"/>
      <c r="AK554" s="39"/>
      <c r="AX554" s="116"/>
      <c r="BA554" s="118"/>
      <c r="BB554" s="118"/>
      <c r="BC554" s="118"/>
    </row>
    <row r="555" spans="1:55" ht="19.5" customHeight="1" x14ac:dyDescent="0.2">
      <c r="A555" s="541" t="s">
        <v>172</v>
      </c>
      <c r="B555" s="542"/>
      <c r="C555" s="542"/>
      <c r="D555" s="542"/>
      <c r="E555" s="542"/>
      <c r="F555" s="542"/>
      <c r="G555" s="542"/>
      <c r="H555" s="542"/>
      <c r="I555" s="542"/>
      <c r="J555" s="542"/>
      <c r="K555" s="542"/>
      <c r="L555" s="542"/>
      <c r="M555" s="543"/>
      <c r="N555" s="544"/>
      <c r="O555" s="545"/>
      <c r="P555" s="546"/>
      <c r="Q555" s="546"/>
      <c r="R555" s="546"/>
      <c r="S555" s="546"/>
      <c r="T555" s="546"/>
      <c r="U555" s="547"/>
      <c r="V555" s="548"/>
      <c r="W555" s="549"/>
      <c r="X555" s="549"/>
      <c r="Y555" s="549"/>
      <c r="Z555" s="549"/>
      <c r="AA555" s="550"/>
      <c r="AB555" s="525">
        <f>O555</f>
        <v>0</v>
      </c>
      <c r="AC555" s="526"/>
      <c r="AD555" s="526"/>
      <c r="AE555" s="526"/>
      <c r="AF555" s="526"/>
      <c r="AG555" s="554"/>
      <c r="AH555" s="555"/>
      <c r="AI555" s="39"/>
      <c r="AJ555" s="39"/>
      <c r="AK555" s="39"/>
      <c r="AX555" s="116"/>
      <c r="BA555" s="118"/>
      <c r="BB555" s="118"/>
      <c r="BC555" s="118"/>
    </row>
    <row r="556" spans="1:55" ht="19.5" customHeight="1" x14ac:dyDescent="0.2">
      <c r="A556" s="535" t="s">
        <v>47</v>
      </c>
      <c r="B556" s="536"/>
      <c r="C556" s="536"/>
      <c r="D556" s="536"/>
      <c r="E556" s="536"/>
      <c r="F556" s="536"/>
      <c r="G556" s="536"/>
      <c r="H556" s="536"/>
      <c r="I556" s="536"/>
      <c r="J556" s="536"/>
      <c r="K556" s="536"/>
      <c r="L556" s="536"/>
      <c r="M556" s="533"/>
      <c r="N556" s="537"/>
      <c r="O556" s="531">
        <f>SUM(O555)</f>
        <v>0</v>
      </c>
      <c r="P556" s="532"/>
      <c r="Q556" s="532"/>
      <c r="R556" s="532"/>
      <c r="S556" s="532"/>
      <c r="T556" s="533"/>
      <c r="U556" s="537"/>
      <c r="V556" s="551"/>
      <c r="W556" s="552"/>
      <c r="X556" s="552"/>
      <c r="Y556" s="552"/>
      <c r="Z556" s="552"/>
      <c r="AA556" s="553"/>
      <c r="AB556" s="531">
        <f>AB555</f>
        <v>0</v>
      </c>
      <c r="AC556" s="532"/>
      <c r="AD556" s="532"/>
      <c r="AE556" s="532"/>
      <c r="AF556" s="532"/>
      <c r="AG556" s="533"/>
      <c r="AH556" s="534"/>
      <c r="AI556" s="39"/>
      <c r="AJ556" s="39"/>
      <c r="AK556" s="39"/>
      <c r="AX556" s="116"/>
      <c r="BA556" s="118"/>
      <c r="BB556" s="118"/>
      <c r="BC556" s="118"/>
    </row>
    <row r="557" spans="1:55" ht="19.5" customHeight="1" x14ac:dyDescent="0.2">
      <c r="A557" s="388" t="s">
        <v>51</v>
      </c>
      <c r="B557" s="389"/>
      <c r="C557" s="389"/>
      <c r="D557" s="389"/>
      <c r="E557" s="389"/>
      <c r="F557" s="389"/>
      <c r="G557" s="389"/>
      <c r="H557" s="389"/>
      <c r="I557" s="389"/>
      <c r="J557" s="389"/>
      <c r="K557" s="389"/>
      <c r="L557" s="389"/>
      <c r="M557" s="389"/>
      <c r="N557" s="389"/>
      <c r="O557" s="389"/>
      <c r="P557" s="389"/>
      <c r="Q557" s="389"/>
      <c r="R557" s="389"/>
      <c r="S557" s="389"/>
      <c r="T557" s="389"/>
      <c r="U557" s="389"/>
      <c r="V557" s="389"/>
      <c r="W557" s="389"/>
      <c r="X557" s="389"/>
      <c r="Y557" s="389"/>
      <c r="Z557" s="389"/>
      <c r="AA557" s="389"/>
      <c r="AB557" s="389"/>
      <c r="AC557" s="389"/>
      <c r="AD557" s="389"/>
      <c r="AE557" s="389"/>
      <c r="AF557" s="389"/>
      <c r="AG557" s="389"/>
      <c r="AH557" s="390"/>
      <c r="AI557" s="39"/>
      <c r="AJ557" s="39"/>
      <c r="AK557" s="39"/>
      <c r="AX557" s="116"/>
      <c r="BA557" s="118"/>
      <c r="BB557" s="118"/>
      <c r="BC557" s="118"/>
    </row>
    <row r="558" spans="1:55" ht="20.100000000000001" customHeight="1" x14ac:dyDescent="0.2">
      <c r="A558" s="821" t="s">
        <v>87</v>
      </c>
      <c r="B558" s="822"/>
      <c r="C558" s="822"/>
      <c r="D558" s="822"/>
      <c r="E558" s="822"/>
      <c r="F558" s="822"/>
      <c r="G558" s="822"/>
      <c r="H558" s="822"/>
      <c r="I558" s="822"/>
      <c r="J558" s="822"/>
      <c r="K558" s="822"/>
      <c r="L558" s="822"/>
      <c r="M558" s="822"/>
      <c r="N558" s="822"/>
      <c r="O558" s="822"/>
      <c r="P558" s="822"/>
      <c r="Q558" s="822"/>
      <c r="R558" s="822"/>
      <c r="S558" s="822"/>
      <c r="T558" s="822"/>
      <c r="U558" s="822"/>
      <c r="V558" s="822"/>
      <c r="W558" s="822"/>
      <c r="X558" s="822"/>
      <c r="Y558" s="822"/>
      <c r="Z558" s="822"/>
      <c r="AA558" s="822"/>
      <c r="AB558" s="822"/>
      <c r="AC558" s="822"/>
      <c r="AD558" s="822"/>
      <c r="AE558" s="822"/>
      <c r="AF558" s="822"/>
      <c r="AG558" s="822"/>
      <c r="AH558" s="823"/>
      <c r="AI558" s="39"/>
      <c r="AJ558" s="39"/>
      <c r="AK558" s="39"/>
      <c r="AX558" s="116"/>
      <c r="BA558" s="118"/>
      <c r="BB558" s="118"/>
      <c r="BC558" s="118"/>
    </row>
    <row r="559" spans="1:55" ht="19.5" customHeight="1" x14ac:dyDescent="0.2">
      <c r="A559" s="376" t="s">
        <v>52</v>
      </c>
      <c r="B559" s="365"/>
      <c r="C559" s="365"/>
      <c r="D559" s="365"/>
      <c r="E559" s="365"/>
      <c r="F559" s="365"/>
      <c r="G559" s="365"/>
      <c r="H559" s="365"/>
      <c r="I559" s="365"/>
      <c r="J559" s="365"/>
      <c r="K559" s="365"/>
      <c r="L559" s="365"/>
      <c r="M559" s="335"/>
      <c r="N559" s="336"/>
      <c r="O559" s="760"/>
      <c r="P559" s="761"/>
      <c r="Q559" s="761"/>
      <c r="R559" s="761"/>
      <c r="S559" s="761"/>
      <c r="T559" s="761"/>
      <c r="U559" s="762"/>
      <c r="V559" s="337">
        <v>0</v>
      </c>
      <c r="W559" s="338"/>
      <c r="X559" s="338"/>
      <c r="Y559" s="338"/>
      <c r="Z559" s="338"/>
      <c r="AA559" s="339"/>
      <c r="AB559" s="340">
        <f>V559</f>
        <v>0</v>
      </c>
      <c r="AC559" s="341"/>
      <c r="AD559" s="341"/>
      <c r="AE559" s="341"/>
      <c r="AF559" s="341"/>
      <c r="AG559" s="342"/>
      <c r="AH559" s="343"/>
      <c r="AI559" s="39"/>
      <c r="AJ559" s="39"/>
      <c r="AK559" s="39"/>
      <c r="AX559" s="116"/>
      <c r="BA559" s="118"/>
      <c r="BB559" s="118"/>
      <c r="BC559" s="118"/>
    </row>
    <row r="560" spans="1:55" ht="19.5" customHeight="1" x14ac:dyDescent="0.2">
      <c r="A560" s="376" t="s">
        <v>53</v>
      </c>
      <c r="B560" s="365"/>
      <c r="C560" s="365"/>
      <c r="D560" s="365"/>
      <c r="E560" s="365"/>
      <c r="F560" s="365"/>
      <c r="G560" s="365"/>
      <c r="H560" s="365"/>
      <c r="I560" s="365"/>
      <c r="J560" s="365"/>
      <c r="K560" s="365"/>
      <c r="L560" s="365"/>
      <c r="M560" s="335"/>
      <c r="N560" s="336"/>
      <c r="O560" s="760"/>
      <c r="P560" s="761"/>
      <c r="Q560" s="761"/>
      <c r="R560" s="761"/>
      <c r="S560" s="761"/>
      <c r="T560" s="761"/>
      <c r="U560" s="762"/>
      <c r="V560" s="337">
        <v>0</v>
      </c>
      <c r="W560" s="338"/>
      <c r="X560" s="338"/>
      <c r="Y560" s="338"/>
      <c r="Z560" s="338"/>
      <c r="AA560" s="339"/>
      <c r="AB560" s="340">
        <f>V560</f>
        <v>0</v>
      </c>
      <c r="AC560" s="341"/>
      <c r="AD560" s="341"/>
      <c r="AE560" s="341"/>
      <c r="AF560" s="341"/>
      <c r="AG560" s="342"/>
      <c r="AH560" s="343"/>
      <c r="AI560" s="39"/>
      <c r="AJ560" s="39"/>
      <c r="AK560" s="39"/>
      <c r="AX560" s="116"/>
      <c r="BA560" s="118"/>
      <c r="BB560" s="118"/>
      <c r="BC560" s="118"/>
    </row>
    <row r="561" spans="1:55" ht="20.100000000000001" customHeight="1" x14ac:dyDescent="0.2">
      <c r="A561" s="535" t="s">
        <v>54</v>
      </c>
      <c r="B561" s="536"/>
      <c r="C561" s="536"/>
      <c r="D561" s="536"/>
      <c r="E561" s="536"/>
      <c r="F561" s="536"/>
      <c r="G561" s="536"/>
      <c r="H561" s="536"/>
      <c r="I561" s="536"/>
      <c r="J561" s="536"/>
      <c r="K561" s="536"/>
      <c r="L561" s="536"/>
      <c r="M561" s="533"/>
      <c r="N561" s="537"/>
      <c r="O561" s="551"/>
      <c r="P561" s="552"/>
      <c r="Q561" s="552"/>
      <c r="R561" s="552"/>
      <c r="S561" s="552"/>
      <c r="T561" s="552"/>
      <c r="U561" s="553"/>
      <c r="V561" s="843">
        <f>SUM(V559:AA560)</f>
        <v>0</v>
      </c>
      <c r="W561" s="844"/>
      <c r="X561" s="844"/>
      <c r="Y561" s="844"/>
      <c r="Z561" s="844"/>
      <c r="AA561" s="845"/>
      <c r="AB561" s="531">
        <f>SUM(AB559:AH560)</f>
        <v>0</v>
      </c>
      <c r="AC561" s="532"/>
      <c r="AD561" s="532"/>
      <c r="AE561" s="532"/>
      <c r="AF561" s="532"/>
      <c r="AG561" s="536"/>
      <c r="AH561" s="829"/>
      <c r="AI561" s="39"/>
      <c r="AJ561" s="39"/>
      <c r="AK561" s="39"/>
      <c r="AX561" s="116"/>
      <c r="BA561" s="118"/>
      <c r="BB561" s="118"/>
      <c r="BC561" s="118"/>
    </row>
    <row r="562" spans="1:55" ht="19.5" customHeight="1" x14ac:dyDescent="0.2">
      <c r="A562" s="826" t="s">
        <v>55</v>
      </c>
      <c r="B562" s="755"/>
      <c r="C562" s="755"/>
      <c r="D562" s="755"/>
      <c r="E562" s="755"/>
      <c r="F562" s="755"/>
      <c r="G562" s="755"/>
      <c r="H562" s="755"/>
      <c r="I562" s="755"/>
      <c r="J562" s="755"/>
      <c r="K562" s="755"/>
      <c r="L562" s="755"/>
      <c r="M562" s="756"/>
      <c r="N562" s="757"/>
      <c r="O562" s="754">
        <f>O543+O553+O556</f>
        <v>0</v>
      </c>
      <c r="P562" s="755"/>
      <c r="Q562" s="755"/>
      <c r="R562" s="755"/>
      <c r="S562" s="755"/>
      <c r="T562" s="756"/>
      <c r="U562" s="757"/>
      <c r="V562" s="754" t="e">
        <f>V543+V553+V561</f>
        <v>#VALUE!</v>
      </c>
      <c r="W562" s="755"/>
      <c r="X562" s="755"/>
      <c r="Y562" s="755"/>
      <c r="Z562" s="755"/>
      <c r="AA562" s="757"/>
      <c r="AB562" s="754" t="e">
        <f>AB543+AB553+AB556+AB561</f>
        <v>#VALUE!</v>
      </c>
      <c r="AC562" s="755"/>
      <c r="AD562" s="755"/>
      <c r="AE562" s="755"/>
      <c r="AF562" s="755"/>
      <c r="AG562" s="756"/>
      <c r="AH562" s="840"/>
      <c r="AI562" s="39"/>
      <c r="AJ562" s="39"/>
      <c r="AK562" s="39"/>
      <c r="AX562" s="116"/>
      <c r="BA562" s="118"/>
      <c r="BB562" s="118"/>
      <c r="BC562" s="118"/>
    </row>
    <row r="563" spans="1:55" ht="19.5" customHeight="1" thickBot="1" x14ac:dyDescent="0.25">
      <c r="A563" s="827"/>
      <c r="B563" s="759"/>
      <c r="C563" s="759"/>
      <c r="D563" s="759"/>
      <c r="E563" s="759"/>
      <c r="F563" s="759"/>
      <c r="G563" s="759"/>
      <c r="H563" s="759"/>
      <c r="I563" s="759"/>
      <c r="J563" s="759"/>
      <c r="K563" s="759"/>
      <c r="L563" s="759"/>
      <c r="M563" s="382"/>
      <c r="N563" s="383"/>
      <c r="O563" s="758"/>
      <c r="P563" s="759"/>
      <c r="Q563" s="759"/>
      <c r="R563" s="759"/>
      <c r="S563" s="759"/>
      <c r="T563" s="382"/>
      <c r="U563" s="383"/>
      <c r="V563" s="758"/>
      <c r="W563" s="759"/>
      <c r="X563" s="759"/>
      <c r="Y563" s="759"/>
      <c r="Z563" s="759"/>
      <c r="AA563" s="383"/>
      <c r="AB563" s="758"/>
      <c r="AC563" s="759"/>
      <c r="AD563" s="759"/>
      <c r="AE563" s="759"/>
      <c r="AF563" s="759"/>
      <c r="AG563" s="382"/>
      <c r="AH563" s="563"/>
      <c r="AI563" s="39"/>
      <c r="AJ563" s="39"/>
      <c r="AK563" s="39"/>
      <c r="AX563" s="116"/>
      <c r="BA563" s="118"/>
      <c r="BB563" s="118"/>
      <c r="BC563" s="118"/>
    </row>
    <row r="564" spans="1:55" ht="19.5" customHeight="1" x14ac:dyDescent="0.2">
      <c r="A564" s="70" t="str">
        <f>A518</f>
        <v>(1) Para efectuar el cálculo de las amortizaciones se deberá cumplimentar el subapartado 8.2</v>
      </c>
      <c r="B564" s="39"/>
      <c r="C564" s="39"/>
      <c r="D564" s="39"/>
      <c r="E564" s="39"/>
      <c r="F564" s="39"/>
      <c r="G564" s="39"/>
      <c r="H564" s="39"/>
      <c r="I564" s="39"/>
      <c r="J564" s="39"/>
      <c r="K564" s="39"/>
      <c r="L564" s="39"/>
      <c r="M564" s="39"/>
      <c r="N564" s="39"/>
      <c r="O564" s="39"/>
      <c r="P564" s="39"/>
      <c r="Q564" s="39"/>
      <c r="R564" s="39"/>
      <c r="S564" s="39"/>
      <c r="T564" s="39"/>
      <c r="U564" s="39"/>
      <c r="V564" s="39"/>
      <c r="W564" s="39"/>
      <c r="X564" s="39"/>
      <c r="Y564" s="39"/>
      <c r="Z564" s="39"/>
      <c r="AA564" s="39"/>
      <c r="AB564" s="39"/>
      <c r="AC564" s="39"/>
      <c r="AD564" s="39"/>
      <c r="AE564" s="39"/>
      <c r="AF564" s="39"/>
      <c r="AG564" s="39"/>
      <c r="AH564" s="39"/>
      <c r="AI564" s="39"/>
      <c r="AJ564" s="39"/>
      <c r="AK564" s="39"/>
      <c r="AX564" s="116"/>
      <c r="BA564" s="118"/>
      <c r="BB564" s="118"/>
      <c r="BC564" s="118"/>
    </row>
    <row r="565" spans="1:55" ht="19.5" customHeight="1" x14ac:dyDescent="0.2">
      <c r="A565" s="70"/>
      <c r="B565" s="39"/>
      <c r="C565" s="39"/>
      <c r="D565" s="39"/>
      <c r="E565" s="39"/>
      <c r="F565" s="39"/>
      <c r="G565" s="39"/>
      <c r="H565" s="39"/>
      <c r="I565" s="39"/>
      <c r="J565" s="39"/>
      <c r="K565" s="39"/>
      <c r="L565" s="39"/>
      <c r="M565" s="39"/>
      <c r="N565" s="39"/>
      <c r="O565" s="39"/>
      <c r="P565" s="39"/>
      <c r="Q565" s="39"/>
      <c r="R565" s="39"/>
      <c r="S565" s="39"/>
      <c r="T565" s="39"/>
      <c r="U565" s="39"/>
      <c r="V565" s="39"/>
      <c r="W565" s="39"/>
      <c r="X565" s="39"/>
      <c r="Y565" s="39"/>
      <c r="Z565" s="39"/>
      <c r="AA565" s="39"/>
      <c r="AB565" s="39"/>
      <c r="AC565" s="39"/>
      <c r="AD565" s="39"/>
      <c r="AE565" s="39"/>
      <c r="AF565" s="39"/>
      <c r="AG565" s="39"/>
      <c r="AH565" s="39"/>
      <c r="AI565" s="39"/>
      <c r="AJ565" s="39"/>
      <c r="AK565" s="39"/>
      <c r="AX565" s="116"/>
      <c r="BA565" s="118"/>
      <c r="BB565" s="118"/>
      <c r="BC565" s="118"/>
    </row>
    <row r="566" spans="1:55" ht="20.100000000000001" customHeight="1" x14ac:dyDescent="0.2">
      <c r="A566" s="70"/>
      <c r="B566" s="39"/>
      <c r="C566" s="39"/>
      <c r="D566" s="39"/>
      <c r="E566" s="39"/>
      <c r="F566" s="39"/>
      <c r="G566" s="39"/>
      <c r="H566" s="39"/>
      <c r="I566" s="39"/>
      <c r="J566" s="39"/>
      <c r="K566" s="39"/>
      <c r="L566" s="39"/>
      <c r="M566" s="39"/>
      <c r="N566" s="39"/>
      <c r="O566" s="39"/>
      <c r="P566" s="39"/>
      <c r="Q566" s="39"/>
      <c r="R566" s="39"/>
      <c r="S566" s="39"/>
      <c r="T566" s="39"/>
      <c r="U566" s="39"/>
      <c r="V566" s="39"/>
      <c r="W566" s="39"/>
      <c r="X566" s="39"/>
      <c r="Y566" s="39"/>
      <c r="Z566" s="39"/>
      <c r="AA566" s="39"/>
      <c r="AB566" s="39"/>
      <c r="AC566" s="39"/>
      <c r="AD566" s="39"/>
      <c r="AE566" s="39"/>
      <c r="AF566" s="39"/>
      <c r="AG566" s="39"/>
      <c r="AH566" s="39"/>
      <c r="AI566" s="39"/>
      <c r="AJ566" s="39"/>
      <c r="AK566" s="39"/>
      <c r="AX566" s="116"/>
      <c r="BA566" s="118"/>
      <c r="BB566" s="118"/>
      <c r="BC566" s="118"/>
    </row>
    <row r="567" spans="1:55" ht="20.100000000000001" customHeight="1" x14ac:dyDescent="0.2">
      <c r="A567" s="70"/>
      <c r="B567" s="39"/>
      <c r="C567" s="39"/>
      <c r="D567" s="39"/>
      <c r="E567" s="39"/>
      <c r="F567" s="39"/>
      <c r="G567" s="39"/>
      <c r="H567" s="39"/>
      <c r="I567" s="39"/>
      <c r="J567" s="39"/>
      <c r="K567" s="39"/>
      <c r="L567" s="39"/>
      <c r="M567" s="39"/>
      <c r="N567" s="39"/>
      <c r="O567" s="39"/>
      <c r="P567" s="39"/>
      <c r="Q567" s="39"/>
      <c r="R567" s="39"/>
      <c r="S567" s="39"/>
      <c r="T567" s="39"/>
      <c r="U567" s="39"/>
      <c r="V567" s="39"/>
      <c r="W567" s="39"/>
      <c r="X567" s="39"/>
      <c r="Y567" s="39"/>
      <c r="Z567" s="39"/>
      <c r="AA567" s="39"/>
      <c r="AB567" s="39"/>
      <c r="AC567" s="39"/>
      <c r="AD567" s="39"/>
      <c r="AE567" s="39"/>
      <c r="AF567" s="39"/>
      <c r="AG567" s="39"/>
      <c r="AH567" s="39"/>
      <c r="AI567" s="39"/>
      <c r="AJ567" s="39"/>
      <c r="AK567" s="39"/>
      <c r="AX567" s="116"/>
      <c r="BA567" s="118"/>
      <c r="BB567" s="118"/>
      <c r="BC567" s="118"/>
    </row>
    <row r="568" spans="1:55" ht="14.25" customHeight="1" x14ac:dyDescent="0.2">
      <c r="A568" s="70"/>
      <c r="B568" s="39"/>
      <c r="C568" s="39"/>
      <c r="D568" s="39"/>
      <c r="E568" s="39"/>
      <c r="F568" s="39"/>
      <c r="G568" s="39"/>
      <c r="H568" s="39"/>
      <c r="I568" s="39"/>
      <c r="J568" s="39"/>
      <c r="K568" s="39"/>
      <c r="L568" s="39"/>
      <c r="M568" s="39"/>
      <c r="N568" s="39"/>
      <c r="O568" s="39"/>
      <c r="P568" s="39"/>
      <c r="Q568" s="39"/>
      <c r="R568" s="39"/>
      <c r="S568" s="39"/>
      <c r="T568" s="39"/>
      <c r="U568" s="39"/>
      <c r="V568" s="39"/>
      <c r="W568" s="39"/>
      <c r="X568" s="39"/>
      <c r="Y568" s="39"/>
      <c r="Z568" s="39"/>
      <c r="AA568" s="39"/>
      <c r="AB568" s="39"/>
      <c r="AC568" s="39"/>
      <c r="AD568" s="39"/>
      <c r="AE568" s="39"/>
      <c r="AF568" s="39"/>
      <c r="AG568" s="39"/>
      <c r="AH568" s="39"/>
      <c r="AI568" s="39"/>
      <c r="AJ568" s="39"/>
      <c r="AK568" s="39"/>
      <c r="AX568" s="116"/>
      <c r="BA568" s="118"/>
      <c r="BB568" s="118"/>
      <c r="BC568" s="118"/>
    </row>
    <row r="569" spans="1:55" ht="14.25" customHeight="1" thickBot="1" x14ac:dyDescent="0.25">
      <c r="A569" s="860" t="s">
        <v>106</v>
      </c>
      <c r="B569" s="860"/>
      <c r="C569" s="860"/>
      <c r="D569" s="860"/>
      <c r="E569" s="860"/>
      <c r="F569" s="860"/>
      <c r="G569" s="860"/>
      <c r="H569" s="860"/>
      <c r="I569" s="860"/>
      <c r="J569" s="860"/>
      <c r="K569" s="860"/>
      <c r="L569" s="860"/>
      <c r="M569" s="860"/>
      <c r="N569" s="860"/>
      <c r="O569" s="860"/>
      <c r="P569" s="860"/>
      <c r="Q569" s="860"/>
      <c r="R569" s="860"/>
      <c r="S569" s="860"/>
      <c r="T569" s="860"/>
      <c r="U569" s="860"/>
      <c r="V569" s="860"/>
      <c r="W569" s="860"/>
      <c r="X569" s="860"/>
      <c r="Y569" s="860"/>
      <c r="Z569" s="860"/>
      <c r="AA569" s="860"/>
      <c r="AB569" s="860"/>
      <c r="AC569" s="860"/>
      <c r="AD569" s="860"/>
      <c r="AE569" s="860"/>
      <c r="AF569" s="860"/>
      <c r="AG569" s="860"/>
      <c r="AH569" s="860"/>
      <c r="AI569" s="860"/>
      <c r="AJ569" s="860"/>
      <c r="AK569" s="860"/>
      <c r="AX569" s="116"/>
      <c r="BA569" s="118"/>
      <c r="BB569" s="118"/>
      <c r="BC569" s="118"/>
    </row>
    <row r="570" spans="1:55" ht="14.25" customHeight="1" x14ac:dyDescent="0.2">
      <c r="A570" s="446" t="s">
        <v>38</v>
      </c>
      <c r="B570" s="434"/>
      <c r="C570" s="434"/>
      <c r="D570" s="434"/>
      <c r="E570" s="434"/>
      <c r="F570" s="434"/>
      <c r="G570" s="434"/>
      <c r="H570" s="434"/>
      <c r="I570" s="434"/>
      <c r="J570" s="434"/>
      <c r="K570" s="434"/>
      <c r="L570" s="434"/>
      <c r="M570" s="434"/>
      <c r="N570" s="447"/>
      <c r="O570" s="378" t="s">
        <v>36</v>
      </c>
      <c r="P570" s="379"/>
      <c r="Q570" s="379"/>
      <c r="R570" s="379"/>
      <c r="S570" s="379"/>
      <c r="T570" s="379"/>
      <c r="U570" s="380"/>
      <c r="V570" s="378" t="s">
        <v>37</v>
      </c>
      <c r="W570" s="379"/>
      <c r="X570" s="379"/>
      <c r="Y570" s="379"/>
      <c r="Z570" s="379"/>
      <c r="AA570" s="380"/>
      <c r="AB570" s="378" t="s">
        <v>39</v>
      </c>
      <c r="AC570" s="434"/>
      <c r="AD570" s="434"/>
      <c r="AE570" s="434"/>
      <c r="AF570" s="434"/>
      <c r="AG570" s="379"/>
      <c r="AH570" s="560"/>
      <c r="AI570" s="68"/>
      <c r="AJ570" s="69"/>
      <c r="AK570" s="69"/>
      <c r="AX570" s="116"/>
      <c r="BA570" s="118"/>
      <c r="BB570" s="118"/>
      <c r="BC570" s="118"/>
    </row>
    <row r="571" spans="1:55" ht="12.75" customHeight="1" thickBot="1" x14ac:dyDescent="0.25">
      <c r="A571" s="732"/>
      <c r="B571" s="562"/>
      <c r="C571" s="562"/>
      <c r="D571" s="562"/>
      <c r="E571" s="562"/>
      <c r="F571" s="562"/>
      <c r="G571" s="562"/>
      <c r="H571" s="562"/>
      <c r="I571" s="562"/>
      <c r="J571" s="562"/>
      <c r="K571" s="562"/>
      <c r="L571" s="562"/>
      <c r="M571" s="562"/>
      <c r="N571" s="847"/>
      <c r="O571" s="381"/>
      <c r="P571" s="382"/>
      <c r="Q571" s="382"/>
      <c r="R571" s="382"/>
      <c r="S571" s="382"/>
      <c r="T571" s="382"/>
      <c r="U571" s="383"/>
      <c r="V571" s="381"/>
      <c r="W571" s="382"/>
      <c r="X571" s="382"/>
      <c r="Y571" s="382"/>
      <c r="Z571" s="382"/>
      <c r="AA571" s="383"/>
      <c r="AB571" s="561"/>
      <c r="AC571" s="562"/>
      <c r="AD571" s="562"/>
      <c r="AE571" s="562"/>
      <c r="AF571" s="562"/>
      <c r="AG571" s="382"/>
      <c r="AH571" s="563"/>
      <c r="AI571" s="39"/>
      <c r="AJ571" s="39"/>
      <c r="AK571" s="39"/>
      <c r="AX571" s="116"/>
      <c r="BA571" s="118"/>
      <c r="BB571" s="118"/>
      <c r="BC571" s="118"/>
    </row>
    <row r="572" spans="1:55" ht="12.75" customHeight="1" x14ac:dyDescent="0.2">
      <c r="A572" s="557" t="s">
        <v>50</v>
      </c>
      <c r="B572" s="841"/>
      <c r="C572" s="841"/>
      <c r="D572" s="841"/>
      <c r="E572" s="841"/>
      <c r="F572" s="841"/>
      <c r="G572" s="841"/>
      <c r="H572" s="841"/>
      <c r="I572" s="841"/>
      <c r="J572" s="841"/>
      <c r="K572" s="841"/>
      <c r="L572" s="841"/>
      <c r="M572" s="841"/>
      <c r="N572" s="841"/>
      <c r="O572" s="841"/>
      <c r="P572" s="841"/>
      <c r="Q572" s="841"/>
      <c r="R572" s="841"/>
      <c r="S572" s="841"/>
      <c r="T572" s="841"/>
      <c r="U572" s="841"/>
      <c r="V572" s="841"/>
      <c r="W572" s="841"/>
      <c r="X572" s="841"/>
      <c r="Y572" s="841"/>
      <c r="Z572" s="841"/>
      <c r="AA572" s="841"/>
      <c r="AB572" s="841"/>
      <c r="AC572" s="841"/>
      <c r="AD572" s="841"/>
      <c r="AE572" s="841"/>
      <c r="AF572" s="841"/>
      <c r="AG572" s="841"/>
      <c r="AH572" s="842"/>
      <c r="AI572" s="39"/>
      <c r="AJ572" s="39"/>
      <c r="AK572" s="39"/>
      <c r="AX572" s="116"/>
      <c r="BA572" s="118"/>
      <c r="BB572" s="118"/>
      <c r="BC572" s="118"/>
    </row>
    <row r="573" spans="1:55" ht="20.100000000000001" customHeight="1" x14ac:dyDescent="0.2">
      <c r="A573" s="698" t="s">
        <v>208</v>
      </c>
      <c r="B573" s="699"/>
      <c r="C573" s="699"/>
      <c r="D573" s="699"/>
      <c r="E573" s="699"/>
      <c r="F573" s="699"/>
      <c r="G573" s="699"/>
      <c r="H573" s="699"/>
      <c r="I573" s="699"/>
      <c r="J573" s="699"/>
      <c r="K573" s="699"/>
      <c r="L573" s="699"/>
      <c r="M573" s="699"/>
      <c r="N573" s="699"/>
      <c r="O573" s="699"/>
      <c r="P573" s="699"/>
      <c r="Q573" s="699"/>
      <c r="R573" s="699"/>
      <c r="S573" s="699"/>
      <c r="T573" s="699"/>
      <c r="U573" s="699"/>
      <c r="V573" s="699"/>
      <c r="W573" s="699"/>
      <c r="X573" s="699"/>
      <c r="Y573" s="699"/>
      <c r="Z573" s="699"/>
      <c r="AA573" s="699"/>
      <c r="AB573" s="699"/>
      <c r="AC573" s="699"/>
      <c r="AD573" s="699"/>
      <c r="AE573" s="699"/>
      <c r="AF573" s="699"/>
      <c r="AG573" s="699"/>
      <c r="AH573" s="700"/>
      <c r="AI573" s="39"/>
      <c r="AJ573" s="39"/>
      <c r="AK573" s="39"/>
      <c r="AX573" s="116"/>
      <c r="BA573" s="118"/>
      <c r="BB573" s="118"/>
      <c r="BC573" s="118"/>
    </row>
    <row r="574" spans="1:55" ht="20.100000000000001" customHeight="1" x14ac:dyDescent="0.2">
      <c r="A574" s="837" t="s">
        <v>210</v>
      </c>
      <c r="B574" s="838"/>
      <c r="C574" s="838"/>
      <c r="D574" s="838"/>
      <c r="E574" s="838"/>
      <c r="F574" s="838"/>
      <c r="G574" s="838"/>
      <c r="H574" s="838"/>
      <c r="I574" s="838"/>
      <c r="J574" s="838"/>
      <c r="K574" s="838"/>
      <c r="L574" s="838"/>
      <c r="M574" s="838"/>
      <c r="N574" s="838"/>
      <c r="O574" s="838"/>
      <c r="P574" s="838"/>
      <c r="Q574" s="838"/>
      <c r="R574" s="838"/>
      <c r="S574" s="838"/>
      <c r="T574" s="838"/>
      <c r="U574" s="838"/>
      <c r="V574" s="838"/>
      <c r="W574" s="838"/>
      <c r="X574" s="838"/>
      <c r="Y574" s="838"/>
      <c r="Z574" s="838"/>
      <c r="AA574" s="838"/>
      <c r="AB574" s="838"/>
      <c r="AC574" s="838"/>
      <c r="AD574" s="838"/>
      <c r="AE574" s="838"/>
      <c r="AF574" s="838"/>
      <c r="AG574" s="838"/>
      <c r="AH574" s="839"/>
      <c r="AI574" s="39"/>
      <c r="AJ574" s="39"/>
      <c r="AK574" s="39"/>
      <c r="AX574" s="116"/>
      <c r="BA574" s="118"/>
      <c r="BB574" s="118"/>
      <c r="BC574" s="118"/>
    </row>
    <row r="575" spans="1:55" ht="20.100000000000001" customHeight="1" x14ac:dyDescent="0.2">
      <c r="A575" s="364" t="s">
        <v>94</v>
      </c>
      <c r="B575" s="373"/>
      <c r="C575" s="373"/>
      <c r="D575" s="373"/>
      <c r="E575" s="373"/>
      <c r="F575" s="373"/>
      <c r="G575" s="373"/>
      <c r="H575" s="373"/>
      <c r="I575" s="373"/>
      <c r="J575" s="373"/>
      <c r="K575" s="373"/>
      <c r="L575" s="373"/>
      <c r="M575" s="373"/>
      <c r="N575" s="374"/>
      <c r="O575" s="340">
        <f>O486+O531</f>
        <v>0</v>
      </c>
      <c r="P575" s="341"/>
      <c r="Q575" s="341"/>
      <c r="R575" s="341"/>
      <c r="S575" s="341"/>
      <c r="T575" s="341"/>
      <c r="U575" s="375"/>
      <c r="V575" s="340">
        <f>V486+V531</f>
        <v>0</v>
      </c>
      <c r="W575" s="341"/>
      <c r="X575" s="341"/>
      <c r="Y575" s="341"/>
      <c r="Z575" s="341"/>
      <c r="AA575" s="375"/>
      <c r="AB575" s="340">
        <f>O575+V575</f>
        <v>0</v>
      </c>
      <c r="AC575" s="341"/>
      <c r="AD575" s="341"/>
      <c r="AE575" s="341"/>
      <c r="AF575" s="341"/>
      <c r="AG575" s="342"/>
      <c r="AH575" s="343"/>
      <c r="AI575" s="39"/>
      <c r="AJ575" s="39"/>
      <c r="AK575" s="39"/>
      <c r="AX575" s="116"/>
      <c r="BA575" s="119"/>
      <c r="BB575" s="118"/>
      <c r="BC575" s="118"/>
    </row>
    <row r="576" spans="1:55" ht="20.100000000000001" customHeight="1" x14ac:dyDescent="0.2">
      <c r="A576" s="364" t="s">
        <v>231</v>
      </c>
      <c r="B576" s="373"/>
      <c r="C576" s="373"/>
      <c r="D576" s="373"/>
      <c r="E576" s="373"/>
      <c r="F576" s="373"/>
      <c r="G576" s="373"/>
      <c r="H576" s="373"/>
      <c r="I576" s="373"/>
      <c r="J576" s="373"/>
      <c r="K576" s="373"/>
      <c r="L576" s="373"/>
      <c r="M576" s="373"/>
      <c r="N576" s="374"/>
      <c r="O576" s="340">
        <f>O487+O532</f>
        <v>0</v>
      </c>
      <c r="P576" s="341"/>
      <c r="Q576" s="341"/>
      <c r="R576" s="341"/>
      <c r="S576" s="341"/>
      <c r="T576" s="341"/>
      <c r="U576" s="375"/>
      <c r="V576" s="340">
        <f>V487+V532</f>
        <v>0</v>
      </c>
      <c r="W576" s="341"/>
      <c r="X576" s="341"/>
      <c r="Y576" s="341"/>
      <c r="Z576" s="341"/>
      <c r="AA576" s="375"/>
      <c r="AB576" s="340">
        <f>O576+V576</f>
        <v>0</v>
      </c>
      <c r="AC576" s="341"/>
      <c r="AD576" s="341"/>
      <c r="AE576" s="341"/>
      <c r="AF576" s="341"/>
      <c r="AG576" s="342"/>
      <c r="AH576" s="343"/>
      <c r="AI576" s="39"/>
      <c r="AJ576" s="39"/>
      <c r="AK576" s="39"/>
      <c r="AX576" s="116"/>
      <c r="BA576" s="118"/>
      <c r="BB576" s="118"/>
      <c r="BC576" s="118"/>
    </row>
    <row r="577" spans="1:55" ht="19.5" customHeight="1" x14ac:dyDescent="0.2">
      <c r="A577" s="376" t="s">
        <v>45</v>
      </c>
      <c r="B577" s="365"/>
      <c r="C577" s="365"/>
      <c r="D577" s="365"/>
      <c r="E577" s="365"/>
      <c r="F577" s="365"/>
      <c r="G577" s="365"/>
      <c r="H577" s="365"/>
      <c r="I577" s="365"/>
      <c r="J577" s="365"/>
      <c r="K577" s="365"/>
      <c r="L577" s="365"/>
      <c r="M577" s="365"/>
      <c r="N577" s="377"/>
      <c r="O577" s="340">
        <f>O488+O533</f>
        <v>0</v>
      </c>
      <c r="P577" s="341"/>
      <c r="Q577" s="341"/>
      <c r="R577" s="341"/>
      <c r="S577" s="341"/>
      <c r="T577" s="341"/>
      <c r="U577" s="375"/>
      <c r="V577" s="340">
        <f>V488+V533</f>
        <v>0</v>
      </c>
      <c r="W577" s="341"/>
      <c r="X577" s="341"/>
      <c r="Y577" s="341"/>
      <c r="Z577" s="341"/>
      <c r="AA577" s="375"/>
      <c r="AB577" s="340">
        <f>O577+V577</f>
        <v>0</v>
      </c>
      <c r="AC577" s="341"/>
      <c r="AD577" s="341"/>
      <c r="AE577" s="341"/>
      <c r="AF577" s="341"/>
      <c r="AG577" s="342"/>
      <c r="AH577" s="343"/>
      <c r="AI577" s="39"/>
      <c r="AJ577" s="39"/>
      <c r="AK577" s="39"/>
      <c r="AX577" s="116"/>
      <c r="BA577" s="118"/>
      <c r="BB577" s="118"/>
      <c r="BC577" s="118"/>
    </row>
    <row r="578" spans="1:55" ht="19.5" customHeight="1" x14ac:dyDescent="0.2">
      <c r="A578" s="376" t="s">
        <v>209</v>
      </c>
      <c r="B578" s="365"/>
      <c r="C578" s="365"/>
      <c r="D578" s="365"/>
      <c r="E578" s="365"/>
      <c r="F578" s="365"/>
      <c r="G578" s="365"/>
      <c r="H578" s="365"/>
      <c r="I578" s="365"/>
      <c r="J578" s="365"/>
      <c r="K578" s="365"/>
      <c r="L578" s="365"/>
      <c r="M578" s="365"/>
      <c r="N578" s="377"/>
      <c r="O578" s="340">
        <f>O489+O534</f>
        <v>0</v>
      </c>
      <c r="P578" s="341"/>
      <c r="Q578" s="341"/>
      <c r="R578" s="341"/>
      <c r="S578" s="341"/>
      <c r="T578" s="341"/>
      <c r="U578" s="375"/>
      <c r="V578" s="340">
        <f>V489+V534</f>
        <v>0</v>
      </c>
      <c r="W578" s="341"/>
      <c r="X578" s="341"/>
      <c r="Y578" s="341"/>
      <c r="Z578" s="341"/>
      <c r="AA578" s="375"/>
      <c r="AB578" s="340">
        <f>O578+V578</f>
        <v>0</v>
      </c>
      <c r="AC578" s="341"/>
      <c r="AD578" s="341"/>
      <c r="AE578" s="341"/>
      <c r="AF578" s="341"/>
      <c r="AG578" s="342"/>
      <c r="AH578" s="343"/>
      <c r="AI578" s="39"/>
      <c r="AJ578" s="39"/>
      <c r="AK578" s="39"/>
      <c r="AX578" s="116"/>
      <c r="BA578" s="118"/>
      <c r="BB578" s="118"/>
      <c r="BC578" s="118"/>
    </row>
    <row r="579" spans="1:55" ht="19.5" customHeight="1" x14ac:dyDescent="0.2">
      <c r="A579" s="333" t="s">
        <v>41</v>
      </c>
      <c r="B579" s="334"/>
      <c r="C579" s="334"/>
      <c r="D579" s="334"/>
      <c r="E579" s="334"/>
      <c r="F579" s="334"/>
      <c r="G579" s="334"/>
      <c r="H579" s="334"/>
      <c r="I579" s="334"/>
      <c r="J579" s="334"/>
      <c r="K579" s="334"/>
      <c r="L579" s="334"/>
      <c r="M579" s="334"/>
      <c r="N579" s="846"/>
      <c r="O579" s="340">
        <f>SUM(O575:U578)</f>
        <v>0</v>
      </c>
      <c r="P579" s="341"/>
      <c r="Q579" s="341"/>
      <c r="R579" s="341"/>
      <c r="S579" s="341"/>
      <c r="T579" s="342"/>
      <c r="U579" s="384"/>
      <c r="V579" s="340">
        <f>SUM(V575:AA578)</f>
        <v>0</v>
      </c>
      <c r="W579" s="341"/>
      <c r="X579" s="341"/>
      <c r="Y579" s="341"/>
      <c r="Z579" s="341"/>
      <c r="AA579" s="384"/>
      <c r="AB579" s="340">
        <f>SUM(AB575:AH578)</f>
        <v>0</v>
      </c>
      <c r="AC579" s="341"/>
      <c r="AD579" s="341"/>
      <c r="AE579" s="341"/>
      <c r="AF579" s="341"/>
      <c r="AG579" s="342"/>
      <c r="AH579" s="343"/>
      <c r="AI579" s="39"/>
      <c r="AJ579" s="39"/>
      <c r="AK579" s="39"/>
      <c r="AX579" s="116"/>
      <c r="BA579" s="118"/>
      <c r="BB579" s="118"/>
      <c r="BC579" s="118"/>
    </row>
    <row r="580" spans="1:55" ht="19.5" customHeight="1" x14ac:dyDescent="0.2">
      <c r="A580" s="751" t="s">
        <v>42</v>
      </c>
      <c r="B580" s="752"/>
      <c r="C580" s="752"/>
      <c r="D580" s="752"/>
      <c r="E580" s="752"/>
      <c r="F580" s="752"/>
      <c r="G580" s="752"/>
      <c r="H580" s="752"/>
      <c r="I580" s="752"/>
      <c r="J580" s="752"/>
      <c r="K580" s="752"/>
      <c r="L580" s="752"/>
      <c r="M580" s="752"/>
      <c r="N580" s="752"/>
      <c r="O580" s="752"/>
      <c r="P580" s="752"/>
      <c r="Q580" s="752"/>
      <c r="R580" s="752"/>
      <c r="S580" s="752"/>
      <c r="T580" s="752"/>
      <c r="U580" s="752"/>
      <c r="V580" s="752"/>
      <c r="W580" s="752"/>
      <c r="X580" s="752"/>
      <c r="Y580" s="752"/>
      <c r="Z580" s="752"/>
      <c r="AA580" s="752"/>
      <c r="AB580" s="752"/>
      <c r="AC580" s="752"/>
      <c r="AD580" s="752"/>
      <c r="AE580" s="752"/>
      <c r="AF580" s="752"/>
      <c r="AG580" s="752"/>
      <c r="AH580" s="753"/>
      <c r="AI580" s="39"/>
      <c r="AJ580" s="39"/>
      <c r="AK580" s="39"/>
      <c r="AX580" s="116"/>
      <c r="BA580" s="118"/>
      <c r="BB580" s="118"/>
      <c r="BC580" s="118"/>
    </row>
    <row r="581" spans="1:55" ht="19.5" customHeight="1" x14ac:dyDescent="0.2">
      <c r="A581" s="364" t="s">
        <v>94</v>
      </c>
      <c r="B581" s="373"/>
      <c r="C581" s="373"/>
      <c r="D581" s="373"/>
      <c r="E581" s="373"/>
      <c r="F581" s="373"/>
      <c r="G581" s="373"/>
      <c r="H581" s="373"/>
      <c r="I581" s="373"/>
      <c r="J581" s="373"/>
      <c r="K581" s="373"/>
      <c r="L581" s="373"/>
      <c r="M581" s="373"/>
      <c r="N581" s="374"/>
      <c r="O581" s="340">
        <f>O492+O537</f>
        <v>0</v>
      </c>
      <c r="P581" s="341"/>
      <c r="Q581" s="341"/>
      <c r="R581" s="341"/>
      <c r="S581" s="341"/>
      <c r="T581" s="341"/>
      <c r="U581" s="375"/>
      <c r="V581" s="340">
        <f>V492+V537</f>
        <v>0</v>
      </c>
      <c r="W581" s="341"/>
      <c r="X581" s="341"/>
      <c r="Y581" s="341"/>
      <c r="Z581" s="341"/>
      <c r="AA581" s="375"/>
      <c r="AB581" s="372">
        <f>O581+V581</f>
        <v>0</v>
      </c>
      <c r="AC581" s="342"/>
      <c r="AD581" s="342"/>
      <c r="AE581" s="342"/>
      <c r="AF581" s="342"/>
      <c r="AG581" s="342"/>
      <c r="AH581" s="343"/>
      <c r="AI581" s="39"/>
      <c r="AJ581" s="39"/>
      <c r="AK581" s="39"/>
      <c r="AX581" s="116"/>
      <c r="BA581" s="118"/>
      <c r="BB581" s="118"/>
      <c r="BC581" s="118"/>
    </row>
    <row r="582" spans="1:55" ht="19.5" customHeight="1" x14ac:dyDescent="0.2">
      <c r="A582" s="364" t="s">
        <v>231</v>
      </c>
      <c r="B582" s="373"/>
      <c r="C582" s="373"/>
      <c r="D582" s="373"/>
      <c r="E582" s="373"/>
      <c r="F582" s="373"/>
      <c r="G582" s="373"/>
      <c r="H582" s="373"/>
      <c r="I582" s="373"/>
      <c r="J582" s="373"/>
      <c r="K582" s="373"/>
      <c r="L582" s="373"/>
      <c r="M582" s="373"/>
      <c r="N582" s="374"/>
      <c r="O582" s="340">
        <f>O493+O538</f>
        <v>0</v>
      </c>
      <c r="P582" s="341"/>
      <c r="Q582" s="341"/>
      <c r="R582" s="341"/>
      <c r="S582" s="341"/>
      <c r="T582" s="341"/>
      <c r="U582" s="375"/>
      <c r="V582" s="340">
        <f>V493+V538</f>
        <v>0</v>
      </c>
      <c r="W582" s="341"/>
      <c r="X582" s="341"/>
      <c r="Y582" s="341"/>
      <c r="Z582" s="341"/>
      <c r="AA582" s="375"/>
      <c r="AB582" s="372">
        <f>O582+V582</f>
        <v>0</v>
      </c>
      <c r="AC582" s="342"/>
      <c r="AD582" s="342"/>
      <c r="AE582" s="342"/>
      <c r="AF582" s="342"/>
      <c r="AG582" s="342"/>
      <c r="AH582" s="343"/>
      <c r="AI582" s="39"/>
      <c r="AJ582" s="39"/>
      <c r="AK582" s="39"/>
      <c r="AX582" s="116"/>
      <c r="BA582" s="118"/>
      <c r="BB582" s="118"/>
      <c r="BC582" s="118"/>
    </row>
    <row r="583" spans="1:55" ht="19.5" customHeight="1" x14ac:dyDescent="0.2">
      <c r="A583" s="376" t="s">
        <v>45</v>
      </c>
      <c r="B583" s="365"/>
      <c r="C583" s="365"/>
      <c r="D583" s="365"/>
      <c r="E583" s="365"/>
      <c r="F583" s="365"/>
      <c r="G583" s="365"/>
      <c r="H583" s="365"/>
      <c r="I583" s="365"/>
      <c r="J583" s="365"/>
      <c r="K583" s="365"/>
      <c r="L583" s="365"/>
      <c r="M583" s="365"/>
      <c r="N583" s="377"/>
      <c r="O583" s="340">
        <f>O494+O539</f>
        <v>0</v>
      </c>
      <c r="P583" s="341"/>
      <c r="Q583" s="341"/>
      <c r="R583" s="341"/>
      <c r="S583" s="341"/>
      <c r="T583" s="341"/>
      <c r="U583" s="375"/>
      <c r="V583" s="340">
        <f>V494+V539</f>
        <v>0</v>
      </c>
      <c r="W583" s="341"/>
      <c r="X583" s="341"/>
      <c r="Y583" s="341"/>
      <c r="Z583" s="341"/>
      <c r="AA583" s="375"/>
      <c r="AB583" s="372">
        <f>O583+V583</f>
        <v>0</v>
      </c>
      <c r="AC583" s="342"/>
      <c r="AD583" s="342"/>
      <c r="AE583" s="342"/>
      <c r="AF583" s="342"/>
      <c r="AG583" s="342"/>
      <c r="AH583" s="343"/>
      <c r="AI583" s="39"/>
      <c r="AJ583" s="39"/>
      <c r="AK583" s="39"/>
      <c r="AX583" s="116"/>
      <c r="BA583" s="118"/>
      <c r="BB583" s="118"/>
      <c r="BC583" s="118"/>
    </row>
    <row r="584" spans="1:55" ht="19.5" customHeight="1" x14ac:dyDescent="0.2">
      <c r="A584" s="376" t="s">
        <v>209</v>
      </c>
      <c r="B584" s="365"/>
      <c r="C584" s="365"/>
      <c r="D584" s="365"/>
      <c r="E584" s="365"/>
      <c r="F584" s="365"/>
      <c r="G584" s="365"/>
      <c r="H584" s="365"/>
      <c r="I584" s="365"/>
      <c r="J584" s="365"/>
      <c r="K584" s="365"/>
      <c r="L584" s="365"/>
      <c r="M584" s="365"/>
      <c r="N584" s="377"/>
      <c r="O584" s="340">
        <f>O495+O540</f>
        <v>0</v>
      </c>
      <c r="P584" s="341"/>
      <c r="Q584" s="341"/>
      <c r="R584" s="341"/>
      <c r="S584" s="341"/>
      <c r="T584" s="341"/>
      <c r="U584" s="375"/>
      <c r="V584" s="340">
        <f>V495+V540</f>
        <v>0</v>
      </c>
      <c r="W584" s="341"/>
      <c r="X584" s="341"/>
      <c r="Y584" s="341"/>
      <c r="Z584" s="341"/>
      <c r="AA584" s="375"/>
      <c r="AB584" s="372">
        <f>O584+V584</f>
        <v>0</v>
      </c>
      <c r="AC584" s="342"/>
      <c r="AD584" s="342"/>
      <c r="AE584" s="342"/>
      <c r="AF584" s="342"/>
      <c r="AG584" s="342"/>
      <c r="AH584" s="343"/>
      <c r="AI584" s="39"/>
      <c r="AJ584" s="39"/>
      <c r="AK584" s="39"/>
      <c r="AX584" s="116"/>
      <c r="BA584" s="118"/>
      <c r="BB584" s="118"/>
      <c r="BC584" s="118"/>
    </row>
    <row r="585" spans="1:55" ht="19.5" customHeight="1" x14ac:dyDescent="0.2">
      <c r="A585" s="333" t="s">
        <v>41</v>
      </c>
      <c r="B585" s="334"/>
      <c r="C585" s="334"/>
      <c r="D585" s="334"/>
      <c r="E585" s="334"/>
      <c r="F585" s="334"/>
      <c r="G585" s="334"/>
      <c r="H585" s="334"/>
      <c r="I585" s="334"/>
      <c r="J585" s="334"/>
      <c r="K585" s="334"/>
      <c r="L585" s="334"/>
      <c r="M585" s="334"/>
      <c r="N585" s="846"/>
      <c r="O585" s="340">
        <f>SUM(O581:U584)</f>
        <v>0</v>
      </c>
      <c r="P585" s="341"/>
      <c r="Q585" s="341"/>
      <c r="R585" s="341"/>
      <c r="S585" s="341"/>
      <c r="T585" s="342"/>
      <c r="U585" s="384"/>
      <c r="V585" s="340">
        <f>SUM(V581:AA584)</f>
        <v>0</v>
      </c>
      <c r="W585" s="341"/>
      <c r="X585" s="341"/>
      <c r="Y585" s="341"/>
      <c r="Z585" s="341"/>
      <c r="AA585" s="384"/>
      <c r="AB585" s="340">
        <f>SUM(AB581:AH584)</f>
        <v>0</v>
      </c>
      <c r="AC585" s="341"/>
      <c r="AD585" s="341"/>
      <c r="AE585" s="341"/>
      <c r="AF585" s="341"/>
      <c r="AG585" s="342"/>
      <c r="AH585" s="343"/>
      <c r="AI585" s="39"/>
      <c r="AJ585" s="39"/>
      <c r="AK585" s="39"/>
      <c r="AX585" s="116"/>
      <c r="BA585" s="118"/>
      <c r="BB585" s="118"/>
      <c r="BC585" s="118"/>
    </row>
    <row r="586" spans="1:55" ht="19.5" customHeight="1" x14ac:dyDescent="0.2">
      <c r="A586" s="376" t="s">
        <v>112</v>
      </c>
      <c r="B586" s="365"/>
      <c r="C586" s="365"/>
      <c r="D586" s="365"/>
      <c r="E586" s="365"/>
      <c r="F586" s="365"/>
      <c r="G586" s="365"/>
      <c r="H586" s="365"/>
      <c r="I586" s="365"/>
      <c r="J586" s="365"/>
      <c r="K586" s="365"/>
      <c r="L586" s="365"/>
      <c r="M586" s="365"/>
      <c r="N586" s="377"/>
      <c r="O586" s="340">
        <f>O542</f>
        <v>0</v>
      </c>
      <c r="P586" s="341"/>
      <c r="Q586" s="341"/>
      <c r="R586" s="341"/>
      <c r="S586" s="341"/>
      <c r="T586" s="341"/>
      <c r="U586" s="375"/>
      <c r="V586" s="340">
        <f>V542</f>
        <v>0</v>
      </c>
      <c r="W586" s="341"/>
      <c r="X586" s="341"/>
      <c r="Y586" s="341"/>
      <c r="Z586" s="341"/>
      <c r="AA586" s="375"/>
      <c r="AB586" s="372">
        <f>O586+V586</f>
        <v>0</v>
      </c>
      <c r="AC586" s="342"/>
      <c r="AD586" s="342"/>
      <c r="AE586" s="342"/>
      <c r="AF586" s="342"/>
      <c r="AG586" s="342"/>
      <c r="AH586" s="343"/>
      <c r="AI586" s="39"/>
      <c r="AJ586" s="39"/>
      <c r="AK586" s="39"/>
      <c r="AX586" s="116"/>
      <c r="BA586" s="118"/>
      <c r="BB586" s="118"/>
      <c r="BC586" s="118"/>
    </row>
    <row r="587" spans="1:55" ht="19.5" customHeight="1" x14ac:dyDescent="0.2">
      <c r="A587" s="535" t="s">
        <v>43</v>
      </c>
      <c r="B587" s="536"/>
      <c r="C587" s="536"/>
      <c r="D587" s="536"/>
      <c r="E587" s="536"/>
      <c r="F587" s="536"/>
      <c r="G587" s="536"/>
      <c r="H587" s="536"/>
      <c r="I587" s="536"/>
      <c r="J587" s="536"/>
      <c r="K587" s="536"/>
      <c r="L587" s="536"/>
      <c r="M587" s="536"/>
      <c r="N587" s="818"/>
      <c r="O587" s="391">
        <f>IF(O497="ERROR","ERROR",SUM(O579+O585+O586))</f>
        <v>0</v>
      </c>
      <c r="P587" s="392"/>
      <c r="Q587" s="392"/>
      <c r="R587" s="392"/>
      <c r="S587" s="392"/>
      <c r="T587" s="393"/>
      <c r="U587" s="397"/>
      <c r="V587" s="391">
        <f>IF(V497="ERROR","ERROR",SUM(V579+V585+V586))</f>
        <v>0</v>
      </c>
      <c r="W587" s="392"/>
      <c r="X587" s="392"/>
      <c r="Y587" s="392"/>
      <c r="Z587" s="392"/>
      <c r="AA587" s="397"/>
      <c r="AB587" s="391">
        <f>IF(OR(O587="ERROR",V587="ERROR"),"ERROR",AB579+AB585+AB586)</f>
        <v>0</v>
      </c>
      <c r="AC587" s="392"/>
      <c r="AD587" s="392"/>
      <c r="AE587" s="392"/>
      <c r="AF587" s="392"/>
      <c r="AG587" s="393"/>
      <c r="AH587" s="394"/>
      <c r="AI587" s="39"/>
      <c r="AJ587" s="39"/>
      <c r="AK587" s="39"/>
    </row>
    <row r="588" spans="1:55" ht="19.5" customHeight="1" x14ac:dyDescent="0.2">
      <c r="A588" s="388" t="s">
        <v>49</v>
      </c>
      <c r="B588" s="400"/>
      <c r="C588" s="400"/>
      <c r="D588" s="400"/>
      <c r="E588" s="400"/>
      <c r="F588" s="400"/>
      <c r="G588" s="400"/>
      <c r="H588" s="400"/>
      <c r="I588" s="400"/>
      <c r="J588" s="400"/>
      <c r="K588" s="400"/>
      <c r="L588" s="400"/>
      <c r="M588" s="400"/>
      <c r="N588" s="400"/>
      <c r="O588" s="400"/>
      <c r="P588" s="400"/>
      <c r="Q588" s="400"/>
      <c r="R588" s="400"/>
      <c r="S588" s="400"/>
      <c r="T588" s="400"/>
      <c r="U588" s="400"/>
      <c r="V588" s="400"/>
      <c r="W588" s="400"/>
      <c r="X588" s="400"/>
      <c r="Y588" s="400"/>
      <c r="Z588" s="400"/>
      <c r="AA588" s="400"/>
      <c r="AB588" s="400"/>
      <c r="AC588" s="400"/>
      <c r="AD588" s="400"/>
      <c r="AE588" s="400"/>
      <c r="AF588" s="400"/>
      <c r="AG588" s="400"/>
      <c r="AH588" s="401"/>
      <c r="AI588" s="39"/>
      <c r="AJ588" s="39"/>
      <c r="AK588" s="39"/>
    </row>
    <row r="589" spans="1:55" ht="19.5" customHeight="1" x14ac:dyDescent="0.2">
      <c r="A589" s="804" t="s">
        <v>99</v>
      </c>
      <c r="B589" s="805"/>
      <c r="C589" s="805"/>
      <c r="D589" s="805"/>
      <c r="E589" s="805"/>
      <c r="F589" s="805"/>
      <c r="G589" s="805"/>
      <c r="H589" s="805"/>
      <c r="I589" s="805"/>
      <c r="J589" s="805"/>
      <c r="K589" s="805"/>
      <c r="L589" s="805"/>
      <c r="M589" s="805"/>
      <c r="N589" s="805"/>
      <c r="O589" s="805"/>
      <c r="P589" s="805"/>
      <c r="Q589" s="805"/>
      <c r="R589" s="805"/>
      <c r="S589" s="805"/>
      <c r="T589" s="805"/>
      <c r="U589" s="805"/>
      <c r="V589" s="805"/>
      <c r="W589" s="805"/>
      <c r="X589" s="805"/>
      <c r="Y589" s="805"/>
      <c r="Z589" s="805"/>
      <c r="AA589" s="805"/>
      <c r="AB589" s="805"/>
      <c r="AC589" s="805"/>
      <c r="AD589" s="805"/>
      <c r="AE589" s="805"/>
      <c r="AF589" s="805"/>
      <c r="AG589" s="805"/>
      <c r="AH589" s="806"/>
      <c r="AI589" s="39"/>
      <c r="AJ589" s="39"/>
      <c r="AK589" s="39"/>
    </row>
    <row r="590" spans="1:55" ht="19.5" customHeight="1" x14ac:dyDescent="0.2">
      <c r="A590" s="364" t="s">
        <v>88</v>
      </c>
      <c r="B590" s="373"/>
      <c r="C590" s="373"/>
      <c r="D590" s="373"/>
      <c r="E590" s="373"/>
      <c r="F590" s="373"/>
      <c r="G590" s="373"/>
      <c r="H590" s="373"/>
      <c r="I590" s="373"/>
      <c r="J590" s="373"/>
      <c r="K590" s="373"/>
      <c r="L590" s="373"/>
      <c r="M590" s="373"/>
      <c r="N590" s="374"/>
      <c r="O590" s="340">
        <f t="shared" ref="O590:O596" si="2">O500+O546</f>
        <v>0</v>
      </c>
      <c r="P590" s="341"/>
      <c r="Q590" s="341"/>
      <c r="R590" s="341"/>
      <c r="S590" s="341"/>
      <c r="T590" s="341"/>
      <c r="U590" s="375"/>
      <c r="V590" s="528"/>
      <c r="W590" s="529"/>
      <c r="X590" s="529"/>
      <c r="Y590" s="529"/>
      <c r="Z590" s="529"/>
      <c r="AA590" s="530"/>
      <c r="AB590" s="340">
        <f>O590</f>
        <v>0</v>
      </c>
      <c r="AC590" s="341"/>
      <c r="AD590" s="341"/>
      <c r="AE590" s="341"/>
      <c r="AF590" s="341"/>
      <c r="AG590" s="342"/>
      <c r="AH590" s="343"/>
      <c r="AI590" s="39"/>
      <c r="AJ590" s="39"/>
      <c r="AK590" s="39"/>
    </row>
    <row r="591" spans="1:55" ht="19.5" customHeight="1" x14ac:dyDescent="0.2">
      <c r="A591" s="376" t="s">
        <v>95</v>
      </c>
      <c r="B591" s="365"/>
      <c r="C591" s="365"/>
      <c r="D591" s="365"/>
      <c r="E591" s="365"/>
      <c r="F591" s="365"/>
      <c r="G591" s="365"/>
      <c r="H591" s="365"/>
      <c r="I591" s="365"/>
      <c r="J591" s="365"/>
      <c r="K591" s="365"/>
      <c r="L591" s="365"/>
      <c r="M591" s="365"/>
      <c r="N591" s="377"/>
      <c r="O591" s="340">
        <f t="shared" si="2"/>
        <v>0</v>
      </c>
      <c r="P591" s="341"/>
      <c r="Q591" s="341"/>
      <c r="R591" s="341"/>
      <c r="S591" s="341"/>
      <c r="T591" s="341"/>
      <c r="U591" s="375"/>
      <c r="V591" s="340">
        <f t="shared" ref="V591:V596" si="3">V501+V547</f>
        <v>0</v>
      </c>
      <c r="W591" s="341"/>
      <c r="X591" s="341"/>
      <c r="Y591" s="341"/>
      <c r="Z591" s="341"/>
      <c r="AA591" s="375"/>
      <c r="AB591" s="340">
        <f t="shared" ref="AB591:AB596" si="4">O591+V591</f>
        <v>0</v>
      </c>
      <c r="AC591" s="341"/>
      <c r="AD591" s="341"/>
      <c r="AE591" s="341"/>
      <c r="AF591" s="341"/>
      <c r="AG591" s="342"/>
      <c r="AH591" s="343"/>
      <c r="AI591" s="39"/>
      <c r="AJ591" s="39"/>
      <c r="AK591" s="39"/>
    </row>
    <row r="592" spans="1:55" ht="19.5" customHeight="1" x14ac:dyDescent="0.2">
      <c r="A592" s="376" t="s">
        <v>179</v>
      </c>
      <c r="B592" s="365"/>
      <c r="C592" s="365"/>
      <c r="D592" s="365"/>
      <c r="E592" s="365"/>
      <c r="F592" s="365"/>
      <c r="G592" s="365"/>
      <c r="H592" s="365"/>
      <c r="I592" s="365"/>
      <c r="J592" s="365"/>
      <c r="K592" s="365"/>
      <c r="L592" s="365"/>
      <c r="M592" s="365"/>
      <c r="N592" s="377"/>
      <c r="O592" s="340">
        <f t="shared" si="2"/>
        <v>0</v>
      </c>
      <c r="P592" s="341"/>
      <c r="Q592" s="341"/>
      <c r="R592" s="341"/>
      <c r="S592" s="341"/>
      <c r="T592" s="341"/>
      <c r="U592" s="375"/>
      <c r="V592" s="340">
        <f t="shared" si="3"/>
        <v>0</v>
      </c>
      <c r="W592" s="341"/>
      <c r="X592" s="341"/>
      <c r="Y592" s="341"/>
      <c r="Z592" s="341"/>
      <c r="AA592" s="375"/>
      <c r="AB592" s="340">
        <f t="shared" si="4"/>
        <v>0</v>
      </c>
      <c r="AC592" s="341"/>
      <c r="AD592" s="341"/>
      <c r="AE592" s="341"/>
      <c r="AF592" s="341"/>
      <c r="AG592" s="342"/>
      <c r="AH592" s="343"/>
      <c r="AI592" s="39"/>
      <c r="AJ592" s="39"/>
      <c r="AK592" s="39"/>
    </row>
    <row r="593" spans="1:37" ht="19.5" customHeight="1" x14ac:dyDescent="0.2">
      <c r="A593" s="376" t="s">
        <v>96</v>
      </c>
      <c r="B593" s="365"/>
      <c r="C593" s="365"/>
      <c r="D593" s="365"/>
      <c r="E593" s="365"/>
      <c r="F593" s="365"/>
      <c r="G593" s="365"/>
      <c r="H593" s="365"/>
      <c r="I593" s="365"/>
      <c r="J593" s="365"/>
      <c r="K593" s="365"/>
      <c r="L593" s="365"/>
      <c r="M593" s="365"/>
      <c r="N593" s="377"/>
      <c r="O593" s="340">
        <f t="shared" si="2"/>
        <v>0</v>
      </c>
      <c r="P593" s="341"/>
      <c r="Q593" s="341"/>
      <c r="R593" s="341"/>
      <c r="S593" s="341"/>
      <c r="T593" s="341"/>
      <c r="U593" s="375"/>
      <c r="V593" s="340">
        <f t="shared" si="3"/>
        <v>0</v>
      </c>
      <c r="W593" s="341"/>
      <c r="X593" s="341"/>
      <c r="Y593" s="341"/>
      <c r="Z593" s="341"/>
      <c r="AA593" s="375"/>
      <c r="AB593" s="340">
        <f t="shared" si="4"/>
        <v>0</v>
      </c>
      <c r="AC593" s="341"/>
      <c r="AD593" s="341"/>
      <c r="AE593" s="341"/>
      <c r="AF593" s="341"/>
      <c r="AG593" s="342"/>
      <c r="AH593" s="343"/>
      <c r="AI593" s="39"/>
      <c r="AJ593" s="39"/>
      <c r="AK593" s="39"/>
    </row>
    <row r="594" spans="1:37" ht="19.5" customHeight="1" x14ac:dyDescent="0.2">
      <c r="A594" s="376" t="s">
        <v>62</v>
      </c>
      <c r="B594" s="365"/>
      <c r="C594" s="365"/>
      <c r="D594" s="365"/>
      <c r="E594" s="365"/>
      <c r="F594" s="365"/>
      <c r="G594" s="365"/>
      <c r="H594" s="365"/>
      <c r="I594" s="365"/>
      <c r="J594" s="365"/>
      <c r="K594" s="365"/>
      <c r="L594" s="365"/>
      <c r="M594" s="365"/>
      <c r="N594" s="377"/>
      <c r="O594" s="340">
        <f t="shared" si="2"/>
        <v>0</v>
      </c>
      <c r="P594" s="341"/>
      <c r="Q594" s="341"/>
      <c r="R594" s="341"/>
      <c r="S594" s="341"/>
      <c r="T594" s="341"/>
      <c r="U594" s="375"/>
      <c r="V594" s="340">
        <f t="shared" si="3"/>
        <v>0</v>
      </c>
      <c r="W594" s="341"/>
      <c r="X594" s="341"/>
      <c r="Y594" s="341"/>
      <c r="Z594" s="341"/>
      <c r="AA594" s="375"/>
      <c r="AB594" s="340">
        <f t="shared" si="4"/>
        <v>0</v>
      </c>
      <c r="AC594" s="341"/>
      <c r="AD594" s="341"/>
      <c r="AE594" s="341"/>
      <c r="AF594" s="341"/>
      <c r="AG594" s="342"/>
      <c r="AH594" s="343"/>
      <c r="AI594" s="39"/>
      <c r="AJ594" s="39"/>
      <c r="AK594" s="39"/>
    </row>
    <row r="595" spans="1:37" ht="19.5" customHeight="1" x14ac:dyDescent="0.2">
      <c r="A595" s="376" t="s">
        <v>97</v>
      </c>
      <c r="B595" s="365"/>
      <c r="C595" s="365"/>
      <c r="D595" s="365"/>
      <c r="E595" s="365"/>
      <c r="F595" s="365"/>
      <c r="G595" s="365"/>
      <c r="H595" s="365"/>
      <c r="I595" s="365"/>
      <c r="J595" s="365"/>
      <c r="K595" s="365"/>
      <c r="L595" s="365"/>
      <c r="M595" s="365"/>
      <c r="N595" s="377"/>
      <c r="O595" s="340">
        <f t="shared" si="2"/>
        <v>0</v>
      </c>
      <c r="P595" s="341"/>
      <c r="Q595" s="341"/>
      <c r="R595" s="341"/>
      <c r="S595" s="341"/>
      <c r="T595" s="341"/>
      <c r="U595" s="375"/>
      <c r="V595" s="340">
        <f t="shared" si="3"/>
        <v>0</v>
      </c>
      <c r="W595" s="341"/>
      <c r="X595" s="341"/>
      <c r="Y595" s="341"/>
      <c r="Z595" s="341"/>
      <c r="AA595" s="375"/>
      <c r="AB595" s="340">
        <f t="shared" si="4"/>
        <v>0</v>
      </c>
      <c r="AC595" s="341"/>
      <c r="AD595" s="341"/>
      <c r="AE595" s="341"/>
      <c r="AF595" s="341"/>
      <c r="AG595" s="342"/>
      <c r="AH595" s="343"/>
      <c r="AI595" s="39"/>
      <c r="AJ595" s="39"/>
      <c r="AK595" s="39"/>
    </row>
    <row r="596" spans="1:37" ht="19.5" customHeight="1" x14ac:dyDescent="0.2">
      <c r="A596" s="364" t="s">
        <v>98</v>
      </c>
      <c r="B596" s="373"/>
      <c r="C596" s="373"/>
      <c r="D596" s="373"/>
      <c r="E596" s="373"/>
      <c r="F596" s="373"/>
      <c r="G596" s="373"/>
      <c r="H596" s="373"/>
      <c r="I596" s="373"/>
      <c r="J596" s="373"/>
      <c r="K596" s="373"/>
      <c r="L596" s="373"/>
      <c r="M596" s="373"/>
      <c r="N596" s="374"/>
      <c r="O596" s="340">
        <f t="shared" si="2"/>
        <v>0</v>
      </c>
      <c r="P596" s="341"/>
      <c r="Q596" s="341"/>
      <c r="R596" s="341"/>
      <c r="S596" s="341"/>
      <c r="T596" s="341"/>
      <c r="U596" s="375"/>
      <c r="V596" s="848">
        <f t="shared" si="3"/>
        <v>0</v>
      </c>
      <c r="W596" s="849"/>
      <c r="X596" s="849"/>
      <c r="Y596" s="849"/>
      <c r="Z596" s="849"/>
      <c r="AA596" s="850"/>
      <c r="AB596" s="340">
        <f t="shared" si="4"/>
        <v>0</v>
      </c>
      <c r="AC596" s="341"/>
      <c r="AD596" s="341"/>
      <c r="AE596" s="341"/>
      <c r="AF596" s="341"/>
      <c r="AG596" s="342"/>
      <c r="AH596" s="343"/>
      <c r="AI596" s="39"/>
      <c r="AJ596" s="39"/>
      <c r="AK596" s="39"/>
    </row>
    <row r="597" spans="1:37" ht="19.5" customHeight="1" x14ac:dyDescent="0.2">
      <c r="A597" s="535" t="s">
        <v>44</v>
      </c>
      <c r="B597" s="536"/>
      <c r="C597" s="536"/>
      <c r="D597" s="536"/>
      <c r="E597" s="536"/>
      <c r="F597" s="536"/>
      <c r="G597" s="536"/>
      <c r="H597" s="536"/>
      <c r="I597" s="536"/>
      <c r="J597" s="536"/>
      <c r="K597" s="536"/>
      <c r="L597" s="536"/>
      <c r="M597" s="536"/>
      <c r="N597" s="818"/>
      <c r="O597" s="531">
        <f>IF(O507="ERROR","ERROR",SUM(O590:U596))</f>
        <v>0</v>
      </c>
      <c r="P597" s="532"/>
      <c r="Q597" s="532"/>
      <c r="R597" s="532"/>
      <c r="S597" s="532"/>
      <c r="T597" s="533"/>
      <c r="U597" s="537"/>
      <c r="V597" s="531">
        <f>IF(V507="ERROR","ERROR",SUM(V591:AA596))</f>
        <v>0</v>
      </c>
      <c r="W597" s="532"/>
      <c r="X597" s="532"/>
      <c r="Y597" s="532"/>
      <c r="Z597" s="532"/>
      <c r="AA597" s="537"/>
      <c r="AB597" s="531">
        <f>IF(OR(O597="ERROR",V597="ERROR"),"ERROR",SUM(AB590:AH596))</f>
        <v>0</v>
      </c>
      <c r="AC597" s="532"/>
      <c r="AD597" s="532"/>
      <c r="AE597" s="532"/>
      <c r="AF597" s="532"/>
      <c r="AG597" s="533"/>
      <c r="AH597" s="534"/>
      <c r="AI597" s="39"/>
      <c r="AJ597" s="39"/>
      <c r="AK597" s="39"/>
    </row>
    <row r="598" spans="1:37" ht="19.5" customHeight="1" x14ac:dyDescent="0.2">
      <c r="A598" s="388" t="s">
        <v>48</v>
      </c>
      <c r="B598" s="400"/>
      <c r="C598" s="400"/>
      <c r="D598" s="400"/>
      <c r="E598" s="400"/>
      <c r="F598" s="400"/>
      <c r="G598" s="400"/>
      <c r="H598" s="400"/>
      <c r="I598" s="400"/>
      <c r="J598" s="400"/>
      <c r="K598" s="400"/>
      <c r="L598" s="400"/>
      <c r="M598" s="400"/>
      <c r="N598" s="400"/>
      <c r="O598" s="400"/>
      <c r="P598" s="400"/>
      <c r="Q598" s="400"/>
      <c r="R598" s="400"/>
      <c r="S598" s="400"/>
      <c r="T598" s="400"/>
      <c r="U598" s="400"/>
      <c r="V598" s="400"/>
      <c r="W598" s="400"/>
      <c r="X598" s="400"/>
      <c r="Y598" s="400"/>
      <c r="Z598" s="400"/>
      <c r="AA598" s="400"/>
      <c r="AB598" s="400"/>
      <c r="AC598" s="400"/>
      <c r="AD598" s="400"/>
      <c r="AE598" s="400"/>
      <c r="AF598" s="400"/>
      <c r="AG598" s="400"/>
      <c r="AH598" s="401"/>
      <c r="AI598" s="39"/>
      <c r="AJ598" s="39"/>
      <c r="AK598" s="39"/>
    </row>
    <row r="599" spans="1:37" ht="19.5" customHeight="1" x14ac:dyDescent="0.2">
      <c r="A599" s="541" t="s">
        <v>172</v>
      </c>
      <c r="B599" s="852"/>
      <c r="C599" s="852"/>
      <c r="D599" s="852"/>
      <c r="E599" s="852"/>
      <c r="F599" s="852"/>
      <c r="G599" s="852"/>
      <c r="H599" s="852"/>
      <c r="I599" s="852"/>
      <c r="J599" s="852"/>
      <c r="K599" s="852"/>
      <c r="L599" s="852"/>
      <c r="M599" s="852"/>
      <c r="N599" s="853"/>
      <c r="O599" s="525">
        <f>O509+O555</f>
        <v>0</v>
      </c>
      <c r="P599" s="526"/>
      <c r="Q599" s="526"/>
      <c r="R599" s="526"/>
      <c r="S599" s="526"/>
      <c r="T599" s="554"/>
      <c r="U599" s="851"/>
      <c r="V599" s="548"/>
      <c r="W599" s="549"/>
      <c r="X599" s="549"/>
      <c r="Y599" s="549"/>
      <c r="Z599" s="549"/>
      <c r="AA599" s="550"/>
      <c r="AB599" s="525">
        <f>O599</f>
        <v>0</v>
      </c>
      <c r="AC599" s="526"/>
      <c r="AD599" s="526"/>
      <c r="AE599" s="526"/>
      <c r="AF599" s="526"/>
      <c r="AG599" s="554"/>
      <c r="AH599" s="555"/>
      <c r="AI599" s="39"/>
      <c r="AJ599" s="39"/>
      <c r="AK599" s="39"/>
    </row>
    <row r="600" spans="1:37" ht="19.5" customHeight="1" x14ac:dyDescent="0.2">
      <c r="A600" s="535" t="s">
        <v>47</v>
      </c>
      <c r="B600" s="536"/>
      <c r="C600" s="536"/>
      <c r="D600" s="536"/>
      <c r="E600" s="536"/>
      <c r="F600" s="536"/>
      <c r="G600" s="536"/>
      <c r="H600" s="536"/>
      <c r="I600" s="536"/>
      <c r="J600" s="536"/>
      <c r="K600" s="536"/>
      <c r="L600" s="536"/>
      <c r="M600" s="536"/>
      <c r="N600" s="818"/>
      <c r="O600" s="531">
        <f>SUM(O599)</f>
        <v>0</v>
      </c>
      <c r="P600" s="532"/>
      <c r="Q600" s="532"/>
      <c r="R600" s="532"/>
      <c r="S600" s="532"/>
      <c r="T600" s="533"/>
      <c r="U600" s="537"/>
      <c r="V600" s="551"/>
      <c r="W600" s="552"/>
      <c r="X600" s="552"/>
      <c r="Y600" s="552"/>
      <c r="Z600" s="552"/>
      <c r="AA600" s="553"/>
      <c r="AB600" s="531">
        <f>AB599</f>
        <v>0</v>
      </c>
      <c r="AC600" s="532"/>
      <c r="AD600" s="532"/>
      <c r="AE600" s="532"/>
      <c r="AF600" s="532"/>
      <c r="AG600" s="533"/>
      <c r="AH600" s="534"/>
      <c r="AI600" s="39"/>
      <c r="AJ600" s="39"/>
      <c r="AK600" s="39"/>
    </row>
    <row r="601" spans="1:37" ht="19.5" customHeight="1" x14ac:dyDescent="0.2">
      <c r="A601" s="388" t="s">
        <v>51</v>
      </c>
      <c r="B601" s="400"/>
      <c r="C601" s="400"/>
      <c r="D601" s="400"/>
      <c r="E601" s="400"/>
      <c r="F601" s="400"/>
      <c r="G601" s="400"/>
      <c r="H601" s="400"/>
      <c r="I601" s="400"/>
      <c r="J601" s="400"/>
      <c r="K601" s="400"/>
      <c r="L601" s="400"/>
      <c r="M601" s="400"/>
      <c r="N601" s="400"/>
      <c r="O601" s="400"/>
      <c r="P601" s="400"/>
      <c r="Q601" s="400"/>
      <c r="R601" s="400"/>
      <c r="S601" s="400"/>
      <c r="T601" s="400"/>
      <c r="U601" s="400"/>
      <c r="V601" s="400"/>
      <c r="W601" s="400"/>
      <c r="X601" s="400"/>
      <c r="Y601" s="400"/>
      <c r="Z601" s="400"/>
      <c r="AA601" s="400"/>
      <c r="AB601" s="400"/>
      <c r="AC601" s="400"/>
      <c r="AD601" s="400"/>
      <c r="AE601" s="400"/>
      <c r="AF601" s="400"/>
      <c r="AG601" s="400"/>
      <c r="AH601" s="401"/>
      <c r="AI601" s="39"/>
      <c r="AJ601" s="39"/>
      <c r="AK601" s="39"/>
    </row>
    <row r="602" spans="1:37" ht="19.5" customHeight="1" x14ac:dyDescent="0.2">
      <c r="A602" s="821" t="s">
        <v>87</v>
      </c>
      <c r="B602" s="822"/>
      <c r="C602" s="822"/>
      <c r="D602" s="822"/>
      <c r="E602" s="822"/>
      <c r="F602" s="822"/>
      <c r="G602" s="822"/>
      <c r="H602" s="822"/>
      <c r="I602" s="822"/>
      <c r="J602" s="822"/>
      <c r="K602" s="822"/>
      <c r="L602" s="822"/>
      <c r="M602" s="822"/>
      <c r="N602" s="822"/>
      <c r="O602" s="822"/>
      <c r="P602" s="822"/>
      <c r="Q602" s="822"/>
      <c r="R602" s="822"/>
      <c r="S602" s="822"/>
      <c r="T602" s="822"/>
      <c r="U602" s="822"/>
      <c r="V602" s="822"/>
      <c r="W602" s="822"/>
      <c r="X602" s="822"/>
      <c r="Y602" s="822"/>
      <c r="Z602" s="822"/>
      <c r="AA602" s="822"/>
      <c r="AB602" s="822"/>
      <c r="AC602" s="822"/>
      <c r="AD602" s="822"/>
      <c r="AE602" s="822"/>
      <c r="AF602" s="822"/>
      <c r="AG602" s="822"/>
      <c r="AH602" s="823"/>
      <c r="AI602" s="39"/>
      <c r="AJ602" s="39"/>
      <c r="AK602" s="39"/>
    </row>
    <row r="603" spans="1:37" ht="19.5" customHeight="1" x14ac:dyDescent="0.2">
      <c r="A603" s="376" t="s">
        <v>52</v>
      </c>
      <c r="B603" s="365"/>
      <c r="C603" s="365"/>
      <c r="D603" s="365"/>
      <c r="E603" s="365"/>
      <c r="F603" s="365"/>
      <c r="G603" s="365"/>
      <c r="H603" s="365"/>
      <c r="I603" s="365"/>
      <c r="J603" s="365"/>
      <c r="K603" s="365"/>
      <c r="L603" s="365"/>
      <c r="M603" s="365"/>
      <c r="N603" s="377"/>
      <c r="O603" s="760"/>
      <c r="P603" s="761"/>
      <c r="Q603" s="761"/>
      <c r="R603" s="761"/>
      <c r="S603" s="761"/>
      <c r="T603" s="761"/>
      <c r="U603" s="762"/>
      <c r="V603" s="340">
        <f>V513+V559</f>
        <v>0</v>
      </c>
      <c r="W603" s="341"/>
      <c r="X603" s="341"/>
      <c r="Y603" s="341"/>
      <c r="Z603" s="341"/>
      <c r="AA603" s="375"/>
      <c r="AB603" s="340">
        <f>V603</f>
        <v>0</v>
      </c>
      <c r="AC603" s="341"/>
      <c r="AD603" s="341"/>
      <c r="AE603" s="341"/>
      <c r="AF603" s="341"/>
      <c r="AG603" s="342"/>
      <c r="AH603" s="343"/>
      <c r="AI603" s="39"/>
      <c r="AJ603" s="39"/>
      <c r="AK603" s="39"/>
    </row>
    <row r="604" spans="1:37" ht="19.5" customHeight="1" x14ac:dyDescent="0.2">
      <c r="A604" s="376" t="s">
        <v>53</v>
      </c>
      <c r="B604" s="365"/>
      <c r="C604" s="365"/>
      <c r="D604" s="365"/>
      <c r="E604" s="365"/>
      <c r="F604" s="365"/>
      <c r="G604" s="365"/>
      <c r="H604" s="365"/>
      <c r="I604" s="365"/>
      <c r="J604" s="365"/>
      <c r="K604" s="365"/>
      <c r="L604" s="365"/>
      <c r="M604" s="365"/>
      <c r="N604" s="377"/>
      <c r="O604" s="760"/>
      <c r="P604" s="761"/>
      <c r="Q604" s="761"/>
      <c r="R604" s="761"/>
      <c r="S604" s="761"/>
      <c r="T604" s="761"/>
      <c r="U604" s="762"/>
      <c r="V604" s="340">
        <f>V514+V560</f>
        <v>0</v>
      </c>
      <c r="W604" s="341"/>
      <c r="X604" s="341"/>
      <c r="Y604" s="341"/>
      <c r="Z604" s="341"/>
      <c r="AA604" s="375"/>
      <c r="AB604" s="340">
        <f>V604</f>
        <v>0</v>
      </c>
      <c r="AC604" s="341"/>
      <c r="AD604" s="341"/>
      <c r="AE604" s="341"/>
      <c r="AF604" s="341"/>
      <c r="AG604" s="342"/>
      <c r="AH604" s="343"/>
      <c r="AI604" s="39"/>
      <c r="AJ604" s="39"/>
      <c r="AK604" s="39"/>
    </row>
    <row r="605" spans="1:37" ht="19.5" customHeight="1" x14ac:dyDescent="0.2">
      <c r="A605" s="535" t="s">
        <v>54</v>
      </c>
      <c r="B605" s="536"/>
      <c r="C605" s="536"/>
      <c r="D605" s="536"/>
      <c r="E605" s="536"/>
      <c r="F605" s="536"/>
      <c r="G605" s="536"/>
      <c r="H605" s="536"/>
      <c r="I605" s="536"/>
      <c r="J605" s="536"/>
      <c r="K605" s="536"/>
      <c r="L605" s="536"/>
      <c r="M605" s="536"/>
      <c r="N605" s="818"/>
      <c r="O605" s="551"/>
      <c r="P605" s="552"/>
      <c r="Q605" s="552"/>
      <c r="R605" s="552"/>
      <c r="S605" s="552"/>
      <c r="T605" s="552"/>
      <c r="U605" s="553"/>
      <c r="V605" s="843">
        <f>SUM(V603:AA604)</f>
        <v>0</v>
      </c>
      <c r="W605" s="844"/>
      <c r="X605" s="844"/>
      <c r="Y605" s="844"/>
      <c r="Z605" s="844"/>
      <c r="AA605" s="537"/>
      <c r="AB605" s="531">
        <f>SUM(AB603:AH604)</f>
        <v>0</v>
      </c>
      <c r="AC605" s="532"/>
      <c r="AD605" s="532"/>
      <c r="AE605" s="532"/>
      <c r="AF605" s="532"/>
      <c r="AG605" s="536"/>
      <c r="AH605" s="829"/>
      <c r="AI605" s="39"/>
      <c r="AJ605" s="39"/>
      <c r="AK605" s="39"/>
    </row>
    <row r="606" spans="1:37" ht="19.5" customHeight="1" x14ac:dyDescent="0.2">
      <c r="A606" s="826" t="s">
        <v>55</v>
      </c>
      <c r="B606" s="755"/>
      <c r="C606" s="755"/>
      <c r="D606" s="755"/>
      <c r="E606" s="755"/>
      <c r="F606" s="755"/>
      <c r="G606" s="755"/>
      <c r="H606" s="755"/>
      <c r="I606" s="755"/>
      <c r="J606" s="755"/>
      <c r="K606" s="755"/>
      <c r="L606" s="755"/>
      <c r="M606" s="755"/>
      <c r="N606" s="920"/>
      <c r="O606" s="754">
        <f>O587+O597+O600</f>
        <v>0</v>
      </c>
      <c r="P606" s="755"/>
      <c r="Q606" s="755"/>
      <c r="R606" s="755"/>
      <c r="S606" s="755"/>
      <c r="T606" s="756"/>
      <c r="U606" s="757"/>
      <c r="V606" s="754">
        <f>V587+V597+V605</f>
        <v>0</v>
      </c>
      <c r="W606" s="755"/>
      <c r="X606" s="755"/>
      <c r="Y606" s="755"/>
      <c r="Z606" s="755"/>
      <c r="AA606" s="757"/>
      <c r="AB606" s="754">
        <f>AB587+AB597+AB600+AB605</f>
        <v>0</v>
      </c>
      <c r="AC606" s="755"/>
      <c r="AD606" s="755"/>
      <c r="AE606" s="755"/>
      <c r="AF606" s="755"/>
      <c r="AG606" s="756"/>
      <c r="AH606" s="840"/>
      <c r="AI606" s="39"/>
      <c r="AJ606" s="39"/>
      <c r="AK606" s="39"/>
    </row>
    <row r="607" spans="1:37" ht="19.5" customHeight="1" thickBot="1" x14ac:dyDescent="0.25">
      <c r="A607" s="827"/>
      <c r="B607" s="759"/>
      <c r="C607" s="759"/>
      <c r="D607" s="759"/>
      <c r="E607" s="759"/>
      <c r="F607" s="759"/>
      <c r="G607" s="759"/>
      <c r="H607" s="759"/>
      <c r="I607" s="759"/>
      <c r="J607" s="759"/>
      <c r="K607" s="759"/>
      <c r="L607" s="759"/>
      <c r="M607" s="759"/>
      <c r="N607" s="921"/>
      <c r="O607" s="758"/>
      <c r="P607" s="759"/>
      <c r="Q607" s="759"/>
      <c r="R607" s="759"/>
      <c r="S607" s="759"/>
      <c r="T607" s="382"/>
      <c r="U607" s="383"/>
      <c r="V607" s="758"/>
      <c r="W607" s="759"/>
      <c r="X607" s="759"/>
      <c r="Y607" s="759"/>
      <c r="Z607" s="759"/>
      <c r="AA607" s="383"/>
      <c r="AB607" s="758"/>
      <c r="AC607" s="759"/>
      <c r="AD607" s="759"/>
      <c r="AE607" s="759"/>
      <c r="AF607" s="759"/>
      <c r="AG607" s="382"/>
      <c r="AH607" s="563"/>
      <c r="AI607" s="39"/>
      <c r="AJ607" s="39"/>
      <c r="AK607" s="39"/>
    </row>
    <row r="608" spans="1:37" ht="19.5" customHeight="1" x14ac:dyDescent="0.2">
      <c r="A608" s="70"/>
      <c r="B608" s="39"/>
      <c r="C608" s="39"/>
      <c r="D608" s="39"/>
      <c r="E608" s="39"/>
      <c r="F608" s="39"/>
      <c r="G608" s="39"/>
      <c r="H608" s="39"/>
      <c r="I608" s="39"/>
      <c r="J608" s="39"/>
      <c r="K608" s="39"/>
      <c r="L608" s="39"/>
      <c r="M608" s="39"/>
      <c r="N608" s="39"/>
      <c r="O608" s="39"/>
      <c r="P608" s="39"/>
      <c r="Q608" s="39"/>
      <c r="R608" s="39"/>
      <c r="S608" s="39"/>
      <c r="T608" s="39"/>
      <c r="U608" s="39"/>
      <c r="V608" s="39"/>
      <c r="W608" s="39"/>
      <c r="X608" s="39"/>
      <c r="Y608" s="39"/>
      <c r="Z608" s="39"/>
      <c r="AA608" s="39"/>
      <c r="AB608" s="39"/>
      <c r="AC608" s="39"/>
      <c r="AD608" s="39"/>
      <c r="AE608" s="39"/>
      <c r="AF608" s="39"/>
      <c r="AG608" s="39"/>
      <c r="AH608" s="39"/>
      <c r="AI608" s="39"/>
      <c r="AJ608" s="39"/>
      <c r="AK608" s="39"/>
    </row>
    <row r="609" spans="1:37" ht="19.5" customHeight="1" x14ac:dyDescent="0.2">
      <c r="A609" s="70"/>
      <c r="B609" s="39"/>
      <c r="C609" s="39"/>
      <c r="D609" s="39"/>
      <c r="E609" s="39"/>
      <c r="F609" s="39"/>
      <c r="G609" s="39"/>
      <c r="H609" s="39"/>
      <c r="I609" s="39"/>
      <c r="J609" s="39"/>
      <c r="K609" s="39"/>
      <c r="L609" s="39"/>
      <c r="M609" s="39"/>
      <c r="N609" s="39"/>
      <c r="O609" s="39"/>
      <c r="P609" s="39"/>
      <c r="Q609" s="39"/>
      <c r="R609" s="39"/>
      <c r="S609" s="39"/>
      <c r="T609" s="39"/>
      <c r="U609" s="39"/>
      <c r="V609" s="39"/>
      <c r="W609" s="39"/>
      <c r="X609" s="39"/>
      <c r="Y609" s="39"/>
      <c r="Z609" s="39"/>
      <c r="AA609" s="39"/>
      <c r="AB609" s="39"/>
      <c r="AC609" s="39"/>
      <c r="AD609" s="39"/>
      <c r="AE609" s="39"/>
      <c r="AF609" s="39"/>
      <c r="AG609" s="39"/>
      <c r="AH609" s="39"/>
      <c r="AI609" s="39"/>
      <c r="AJ609" s="39"/>
      <c r="AK609" s="39"/>
    </row>
    <row r="610" spans="1:37" ht="19.5" customHeight="1" x14ac:dyDescent="0.2">
      <c r="A610" s="70" t="s">
        <v>248</v>
      </c>
      <c r="B610" s="70"/>
      <c r="C610" s="70"/>
      <c r="D610" s="70"/>
      <c r="E610" s="70"/>
      <c r="F610" s="70"/>
      <c r="G610" s="70"/>
      <c r="H610" s="70"/>
      <c r="I610" s="70"/>
      <c r="J610" s="70"/>
      <c r="K610" s="70"/>
      <c r="L610" s="70"/>
      <c r="M610" s="70"/>
      <c r="N610" s="70"/>
      <c r="O610" s="70"/>
      <c r="P610" s="70"/>
      <c r="Q610" s="70"/>
      <c r="R610" s="70"/>
      <c r="S610" s="70"/>
      <c r="T610" s="70"/>
      <c r="U610" s="70"/>
      <c r="V610" s="70"/>
      <c r="W610" s="70"/>
      <c r="X610" s="70"/>
      <c r="Y610" s="70"/>
      <c r="Z610" s="996" t="e">
        <f>+AB562/AB606</f>
        <v>#VALUE!</v>
      </c>
      <c r="AA610" s="996"/>
      <c r="AB610" s="996"/>
      <c r="AC610" s="996"/>
      <c r="AD610" s="39"/>
      <c r="AE610" s="39"/>
      <c r="AF610" s="39"/>
      <c r="AG610" s="39"/>
      <c r="AH610" s="39"/>
      <c r="AI610" s="39"/>
      <c r="AJ610" s="39"/>
      <c r="AK610" s="39"/>
    </row>
    <row r="611" spans="1:37" ht="19.5" customHeight="1" x14ac:dyDescent="0.2">
      <c r="A611" s="70"/>
      <c r="B611" s="39"/>
      <c r="C611" s="39"/>
      <c r="D611" s="39"/>
      <c r="E611" s="39"/>
      <c r="F611" s="39"/>
      <c r="G611" s="39"/>
      <c r="H611" s="39"/>
      <c r="I611" s="39"/>
      <c r="J611" s="39"/>
      <c r="K611" s="39"/>
      <c r="L611" s="39"/>
      <c r="M611" s="39"/>
      <c r="N611" s="39"/>
      <c r="O611" s="39"/>
      <c r="P611" s="39"/>
      <c r="Q611" s="39"/>
      <c r="R611" s="39"/>
      <c r="S611" s="39"/>
      <c r="T611" s="39"/>
      <c r="U611" s="39"/>
      <c r="V611" s="39"/>
      <c r="W611" s="39"/>
      <c r="X611" s="39"/>
      <c r="Y611" s="39"/>
      <c r="Z611" s="39"/>
      <c r="AA611" s="39"/>
      <c r="AB611" s="39"/>
      <c r="AC611" s="39"/>
      <c r="AD611" s="39"/>
      <c r="AE611" s="39"/>
      <c r="AF611" s="39"/>
      <c r="AG611" s="39"/>
      <c r="AH611" s="39"/>
      <c r="AI611" s="39"/>
      <c r="AJ611" s="39"/>
      <c r="AK611" s="39"/>
    </row>
    <row r="612" spans="1:37" x14ac:dyDescent="0.2">
      <c r="A612" s="70"/>
      <c r="B612" s="39"/>
      <c r="C612" s="39"/>
      <c r="D612" s="39"/>
      <c r="E612" s="39"/>
      <c r="F612" s="39"/>
      <c r="G612" s="39"/>
      <c r="H612" s="39"/>
      <c r="I612" s="39"/>
      <c r="J612" s="39"/>
      <c r="K612" s="39"/>
      <c r="L612" s="39"/>
      <c r="M612" s="39"/>
      <c r="N612" s="39"/>
      <c r="O612" s="39"/>
      <c r="P612" s="39"/>
      <c r="Q612" s="39"/>
      <c r="R612" s="39"/>
      <c r="S612" s="39"/>
      <c r="T612" s="39"/>
      <c r="U612" s="39"/>
      <c r="V612" s="39"/>
      <c r="W612" s="39"/>
      <c r="X612" s="39"/>
      <c r="Y612" s="39"/>
      <c r="Z612" s="39"/>
      <c r="AA612" s="39"/>
      <c r="AB612" s="39"/>
      <c r="AC612" s="39"/>
      <c r="AD612" s="39"/>
      <c r="AE612" s="39"/>
      <c r="AF612" s="39"/>
      <c r="AG612" s="39"/>
      <c r="AH612" s="39"/>
      <c r="AI612" s="39"/>
      <c r="AJ612" s="39"/>
      <c r="AK612" s="39"/>
    </row>
    <row r="613" spans="1:37" x14ac:dyDescent="0.2">
      <c r="A613" s="39"/>
      <c r="B613" s="39"/>
      <c r="C613" s="39"/>
      <c r="D613" s="39"/>
      <c r="E613" s="39"/>
      <c r="F613" s="39"/>
      <c r="G613" s="39"/>
      <c r="H613" s="39"/>
      <c r="I613" s="39"/>
      <c r="J613" s="39"/>
      <c r="K613" s="39"/>
      <c r="L613" s="39"/>
      <c r="M613" s="39"/>
      <c r="N613" s="39"/>
      <c r="O613" s="39"/>
      <c r="P613" s="39"/>
      <c r="Q613" s="39"/>
      <c r="R613" s="39"/>
      <c r="S613" s="39"/>
      <c r="T613" s="39"/>
      <c r="U613" s="39"/>
      <c r="V613" s="39"/>
      <c r="W613" s="39"/>
      <c r="X613" s="39"/>
      <c r="Y613" s="39"/>
      <c r="Z613" s="39"/>
      <c r="AA613" s="39"/>
      <c r="AB613" s="39"/>
      <c r="AC613" s="39"/>
      <c r="AD613" s="39"/>
      <c r="AE613" s="39"/>
      <c r="AF613" s="39"/>
      <c r="AG613" s="39"/>
      <c r="AH613" s="39"/>
      <c r="AI613" s="556"/>
      <c r="AJ613" s="556"/>
      <c r="AK613" s="39"/>
    </row>
    <row r="614" spans="1:37" x14ac:dyDescent="0.2">
      <c r="A614" s="39" t="s">
        <v>147</v>
      </c>
      <c r="B614" s="39"/>
      <c r="C614" s="39"/>
      <c r="D614" s="39"/>
      <c r="E614" s="39"/>
      <c r="F614" s="39"/>
      <c r="G614" s="39"/>
      <c r="H614" s="39"/>
      <c r="I614" s="39"/>
      <c r="J614" s="39"/>
      <c r="K614" s="39"/>
      <c r="L614" s="39"/>
      <c r="M614" s="39"/>
      <c r="N614" s="39"/>
      <c r="O614" s="39"/>
      <c r="P614" s="39"/>
      <c r="Q614" s="39"/>
      <c r="R614" s="39"/>
      <c r="S614" s="39"/>
      <c r="T614" s="39"/>
      <c r="U614" s="39"/>
      <c r="V614" s="39"/>
      <c r="W614" s="39"/>
      <c r="X614" s="39"/>
      <c r="Y614" s="39"/>
      <c r="Z614" s="39"/>
      <c r="AA614" s="39"/>
      <c r="AB614" s="39"/>
      <c r="AC614" s="39"/>
      <c r="AD614" s="39"/>
      <c r="AE614" s="39"/>
      <c r="AF614" s="39"/>
      <c r="AG614" s="39"/>
      <c r="AH614" s="39"/>
      <c r="AI614" s="39"/>
      <c r="AJ614" s="39"/>
      <c r="AK614" s="39"/>
    </row>
    <row r="615" spans="1:37" ht="13.5" thickBot="1" x14ac:dyDescent="0.25">
      <c r="A615" s="39"/>
      <c r="B615" s="39"/>
      <c r="C615" s="39"/>
      <c r="D615" s="39"/>
      <c r="E615" s="39"/>
      <c r="F615" s="39"/>
      <c r="G615" s="39"/>
      <c r="H615" s="39"/>
      <c r="I615" s="39"/>
      <c r="J615" s="39"/>
      <c r="K615" s="39"/>
      <c r="L615" s="39"/>
      <c r="M615" s="39"/>
      <c r="N615" s="39"/>
      <c r="O615" s="39"/>
      <c r="P615" s="39"/>
      <c r="Q615" s="39"/>
      <c r="R615" s="39"/>
      <c r="S615" s="39"/>
      <c r="T615" s="39"/>
      <c r="U615" s="39"/>
      <c r="V615" s="39"/>
      <c r="W615" s="39"/>
      <c r="X615" s="39"/>
      <c r="Y615" s="39"/>
      <c r="Z615" s="39"/>
      <c r="AA615" s="39"/>
      <c r="AB615" s="39"/>
      <c r="AC615" s="39"/>
      <c r="AD615" s="39"/>
      <c r="AE615" s="39"/>
      <c r="AF615" s="39"/>
      <c r="AG615" s="39"/>
      <c r="AH615" s="39"/>
      <c r="AI615" s="39"/>
      <c r="AJ615" s="39"/>
      <c r="AK615" s="39"/>
    </row>
    <row r="616" spans="1:37" x14ac:dyDescent="0.2">
      <c r="A616" s="446" t="s">
        <v>38</v>
      </c>
      <c r="B616" s="434"/>
      <c r="C616" s="434"/>
      <c r="D616" s="434"/>
      <c r="E616" s="434"/>
      <c r="F616" s="434"/>
      <c r="G616" s="434"/>
      <c r="H616" s="434"/>
      <c r="I616" s="434"/>
      <c r="J616" s="434"/>
      <c r="K616" s="434"/>
      <c r="L616" s="434"/>
      <c r="M616" s="434"/>
      <c r="N616" s="434"/>
      <c r="O616" s="434"/>
      <c r="P616" s="434"/>
      <c r="Q616" s="434"/>
      <c r="R616" s="434"/>
      <c r="S616" s="447"/>
      <c r="T616" s="736" t="s">
        <v>56</v>
      </c>
      <c r="U616" s="736"/>
      <c r="V616" s="736"/>
      <c r="W616" s="736"/>
      <c r="X616" s="736"/>
      <c r="Y616" s="736"/>
      <c r="Z616" s="855" t="s">
        <v>57</v>
      </c>
      <c r="AA616" s="855"/>
      <c r="AB616" s="855"/>
      <c r="AC616" s="855"/>
      <c r="AD616" s="855"/>
      <c r="AE616" s="855"/>
      <c r="AF616" s="402" t="s">
        <v>58</v>
      </c>
      <c r="AG616" s="402"/>
      <c r="AH616" s="402"/>
      <c r="AI616" s="402"/>
      <c r="AJ616" s="402"/>
      <c r="AK616" s="398" t="s">
        <v>189</v>
      </c>
    </row>
    <row r="617" spans="1:37" ht="13.5" thickBot="1" x14ac:dyDescent="0.25">
      <c r="A617" s="732"/>
      <c r="B617" s="562"/>
      <c r="C617" s="562"/>
      <c r="D617" s="562"/>
      <c r="E617" s="562"/>
      <c r="F617" s="562"/>
      <c r="G617" s="562"/>
      <c r="H617" s="562"/>
      <c r="I617" s="562"/>
      <c r="J617" s="562"/>
      <c r="K617" s="562"/>
      <c r="L617" s="562"/>
      <c r="M617" s="562"/>
      <c r="N617" s="562"/>
      <c r="O617" s="562"/>
      <c r="P617" s="562"/>
      <c r="Q617" s="562"/>
      <c r="R617" s="562"/>
      <c r="S617" s="847"/>
      <c r="T617" s="737"/>
      <c r="U617" s="737"/>
      <c r="V617" s="737"/>
      <c r="W617" s="737"/>
      <c r="X617" s="737"/>
      <c r="Y617" s="737"/>
      <c r="Z617" s="856"/>
      <c r="AA617" s="856"/>
      <c r="AB617" s="856"/>
      <c r="AC617" s="856"/>
      <c r="AD617" s="856"/>
      <c r="AE617" s="856"/>
      <c r="AF617" s="403"/>
      <c r="AG617" s="403"/>
      <c r="AH617" s="403"/>
      <c r="AI617" s="403"/>
      <c r="AJ617" s="403"/>
      <c r="AK617" s="399"/>
    </row>
    <row r="618" spans="1:37" x14ac:dyDescent="0.2">
      <c r="A618" s="902"/>
      <c r="B618" s="903"/>
      <c r="C618" s="903"/>
      <c r="D618" s="903"/>
      <c r="E618" s="903"/>
      <c r="F618" s="903"/>
      <c r="G618" s="903"/>
      <c r="H618" s="903"/>
      <c r="I618" s="903"/>
      <c r="J618" s="903"/>
      <c r="K618" s="903"/>
      <c r="L618" s="903"/>
      <c r="M618" s="903"/>
      <c r="N618" s="903"/>
      <c r="O618" s="903"/>
      <c r="P618" s="903"/>
      <c r="Q618" s="903"/>
      <c r="R618" s="903"/>
      <c r="S618" s="904"/>
      <c r="T618" s="886"/>
      <c r="U618" s="886"/>
      <c r="V618" s="886"/>
      <c r="W618" s="886"/>
      <c r="X618" s="886"/>
      <c r="Y618" s="886"/>
      <c r="Z618" s="905"/>
      <c r="AA618" s="905"/>
      <c r="AB618" s="905"/>
      <c r="AC618" s="905"/>
      <c r="AD618" s="905"/>
      <c r="AE618" s="905"/>
      <c r="AF618" s="385"/>
      <c r="AG618" s="386"/>
      <c r="AH618" s="386"/>
      <c r="AI618" s="386"/>
      <c r="AJ618" s="387"/>
      <c r="AK618" s="94"/>
    </row>
    <row r="619" spans="1:37" x14ac:dyDescent="0.2">
      <c r="A619" s="295"/>
      <c r="B619" s="296"/>
      <c r="C619" s="296"/>
      <c r="D619" s="296"/>
      <c r="E619" s="296"/>
      <c r="F619" s="296"/>
      <c r="G619" s="296"/>
      <c r="H619" s="296"/>
      <c r="I619" s="296"/>
      <c r="J619" s="296"/>
      <c r="K619" s="296"/>
      <c r="L619" s="296"/>
      <c r="M619" s="296"/>
      <c r="N619" s="296"/>
      <c r="O619" s="296"/>
      <c r="P619" s="296"/>
      <c r="Q619" s="296"/>
      <c r="R619" s="296"/>
      <c r="S619" s="297"/>
      <c r="T619" s="366"/>
      <c r="U619" s="366"/>
      <c r="V619" s="366"/>
      <c r="W619" s="366"/>
      <c r="X619" s="366"/>
      <c r="Y619" s="366"/>
      <c r="Z619" s="367"/>
      <c r="AA619" s="367"/>
      <c r="AB619" s="367"/>
      <c r="AC619" s="367"/>
      <c r="AD619" s="367"/>
      <c r="AE619" s="367"/>
      <c r="AF619" s="367"/>
      <c r="AG619" s="367"/>
      <c r="AH619" s="367"/>
      <c r="AI619" s="367"/>
      <c r="AJ619" s="367"/>
      <c r="AK619" s="95"/>
    </row>
    <row r="620" spans="1:37" ht="12.75" customHeight="1" x14ac:dyDescent="0.2">
      <c r="A620" s="295"/>
      <c r="B620" s="296"/>
      <c r="C620" s="296"/>
      <c r="D620" s="296"/>
      <c r="E620" s="296"/>
      <c r="F620" s="296"/>
      <c r="G620" s="296"/>
      <c r="H620" s="296"/>
      <c r="I620" s="296"/>
      <c r="J620" s="296"/>
      <c r="K620" s="296"/>
      <c r="L620" s="296"/>
      <c r="M620" s="296"/>
      <c r="N620" s="296"/>
      <c r="O620" s="296"/>
      <c r="P620" s="296"/>
      <c r="Q620" s="296"/>
      <c r="R620" s="296"/>
      <c r="S620" s="297"/>
      <c r="T620" s="366"/>
      <c r="U620" s="366"/>
      <c r="V620" s="366"/>
      <c r="W620" s="366"/>
      <c r="X620" s="366"/>
      <c r="Y620" s="366"/>
      <c r="Z620" s="367"/>
      <c r="AA620" s="367"/>
      <c r="AB620" s="367"/>
      <c r="AC620" s="367"/>
      <c r="AD620" s="367"/>
      <c r="AE620" s="367"/>
      <c r="AF620" s="367"/>
      <c r="AG620" s="367"/>
      <c r="AH620" s="367"/>
      <c r="AI620" s="367"/>
      <c r="AJ620" s="367"/>
      <c r="AK620" s="95"/>
    </row>
    <row r="621" spans="1:37" x14ac:dyDescent="0.2">
      <c r="A621" s="295"/>
      <c r="B621" s="296"/>
      <c r="C621" s="296"/>
      <c r="D621" s="296"/>
      <c r="E621" s="296"/>
      <c r="F621" s="296"/>
      <c r="G621" s="296"/>
      <c r="H621" s="296"/>
      <c r="I621" s="296"/>
      <c r="J621" s="296"/>
      <c r="K621" s="296"/>
      <c r="L621" s="296"/>
      <c r="M621" s="296"/>
      <c r="N621" s="296"/>
      <c r="O621" s="296"/>
      <c r="P621" s="296"/>
      <c r="Q621" s="296"/>
      <c r="R621" s="296"/>
      <c r="S621" s="297"/>
      <c r="T621" s="366"/>
      <c r="U621" s="366"/>
      <c r="V621" s="366"/>
      <c r="W621" s="366"/>
      <c r="X621" s="366"/>
      <c r="Y621" s="366"/>
      <c r="Z621" s="367"/>
      <c r="AA621" s="367"/>
      <c r="AB621" s="367"/>
      <c r="AC621" s="367"/>
      <c r="AD621" s="367"/>
      <c r="AE621" s="367"/>
      <c r="AF621" s="367"/>
      <c r="AG621" s="367"/>
      <c r="AH621" s="367"/>
      <c r="AI621" s="367"/>
      <c r="AJ621" s="367"/>
      <c r="AK621" s="95"/>
    </row>
    <row r="622" spans="1:37" ht="12.75" customHeight="1" x14ac:dyDescent="0.2">
      <c r="A622" s="295"/>
      <c r="B622" s="296"/>
      <c r="C622" s="296"/>
      <c r="D622" s="296"/>
      <c r="E622" s="296"/>
      <c r="F622" s="296"/>
      <c r="G622" s="296"/>
      <c r="H622" s="296"/>
      <c r="I622" s="296"/>
      <c r="J622" s="296"/>
      <c r="K622" s="296"/>
      <c r="L622" s="296"/>
      <c r="M622" s="296"/>
      <c r="N622" s="296"/>
      <c r="O622" s="296"/>
      <c r="P622" s="296"/>
      <c r="Q622" s="296"/>
      <c r="R622" s="296"/>
      <c r="S622" s="297"/>
      <c r="T622" s="366"/>
      <c r="U622" s="366"/>
      <c r="V622" s="366"/>
      <c r="W622" s="366"/>
      <c r="X622" s="366"/>
      <c r="Y622" s="366"/>
      <c r="Z622" s="367"/>
      <c r="AA622" s="367"/>
      <c r="AB622" s="367"/>
      <c r="AC622" s="367"/>
      <c r="AD622" s="367"/>
      <c r="AE622" s="367"/>
      <c r="AF622" s="367"/>
      <c r="AG622" s="367"/>
      <c r="AH622" s="367"/>
      <c r="AI622" s="367"/>
      <c r="AJ622" s="367"/>
      <c r="AK622" s="95"/>
    </row>
    <row r="623" spans="1:37" ht="12.75" customHeight="1" x14ac:dyDescent="0.2">
      <c r="A623" s="295"/>
      <c r="B623" s="296"/>
      <c r="C623" s="296"/>
      <c r="D623" s="296"/>
      <c r="E623" s="296"/>
      <c r="F623" s="296"/>
      <c r="G623" s="296"/>
      <c r="H623" s="296"/>
      <c r="I623" s="296"/>
      <c r="J623" s="296"/>
      <c r="K623" s="296"/>
      <c r="L623" s="296"/>
      <c r="M623" s="296"/>
      <c r="N623" s="296"/>
      <c r="O623" s="296"/>
      <c r="P623" s="296"/>
      <c r="Q623" s="296"/>
      <c r="R623" s="296"/>
      <c r="S623" s="297"/>
      <c r="T623" s="366"/>
      <c r="U623" s="366"/>
      <c r="V623" s="366"/>
      <c r="W623" s="366"/>
      <c r="X623" s="366"/>
      <c r="Y623" s="366"/>
      <c r="Z623" s="367"/>
      <c r="AA623" s="367"/>
      <c r="AB623" s="367"/>
      <c r="AC623" s="367"/>
      <c r="AD623" s="367"/>
      <c r="AE623" s="367"/>
      <c r="AF623" s="367"/>
      <c r="AG623" s="367"/>
      <c r="AH623" s="367"/>
      <c r="AI623" s="367"/>
      <c r="AJ623" s="367"/>
      <c r="AK623" s="95"/>
    </row>
    <row r="624" spans="1:37" ht="12.75" customHeight="1" x14ac:dyDescent="0.2">
      <c r="A624" s="295"/>
      <c r="B624" s="296"/>
      <c r="C624" s="296"/>
      <c r="D624" s="296"/>
      <c r="E624" s="296"/>
      <c r="F624" s="296"/>
      <c r="G624" s="296"/>
      <c r="H624" s="296"/>
      <c r="I624" s="296"/>
      <c r="J624" s="296"/>
      <c r="K624" s="296"/>
      <c r="L624" s="296"/>
      <c r="M624" s="296"/>
      <c r="N624" s="296"/>
      <c r="O624" s="296"/>
      <c r="P624" s="296"/>
      <c r="Q624" s="296"/>
      <c r="R624" s="296"/>
      <c r="S624" s="297"/>
      <c r="T624" s="366"/>
      <c r="U624" s="366"/>
      <c r="V624" s="366"/>
      <c r="W624" s="366"/>
      <c r="X624" s="366"/>
      <c r="Y624" s="366"/>
      <c r="Z624" s="367"/>
      <c r="AA624" s="367"/>
      <c r="AB624" s="367"/>
      <c r="AC624" s="367"/>
      <c r="AD624" s="367"/>
      <c r="AE624" s="367"/>
      <c r="AF624" s="367"/>
      <c r="AG624" s="367"/>
      <c r="AH624" s="367"/>
      <c r="AI624" s="367"/>
      <c r="AJ624" s="367"/>
      <c r="AK624" s="95"/>
    </row>
    <row r="625" spans="1:37" ht="12.75" customHeight="1" x14ac:dyDescent="0.2">
      <c r="A625" s="295"/>
      <c r="B625" s="296"/>
      <c r="C625" s="296"/>
      <c r="D625" s="296"/>
      <c r="E625" s="296"/>
      <c r="F625" s="296"/>
      <c r="G625" s="296"/>
      <c r="H625" s="296"/>
      <c r="I625" s="296"/>
      <c r="J625" s="296"/>
      <c r="K625" s="296"/>
      <c r="L625" s="296"/>
      <c r="M625" s="296"/>
      <c r="N625" s="296"/>
      <c r="O625" s="296"/>
      <c r="P625" s="296"/>
      <c r="Q625" s="296"/>
      <c r="R625" s="296"/>
      <c r="S625" s="297"/>
      <c r="T625" s="366"/>
      <c r="U625" s="366"/>
      <c r="V625" s="366"/>
      <c r="W625" s="366"/>
      <c r="X625" s="366"/>
      <c r="Y625" s="366"/>
      <c r="Z625" s="367"/>
      <c r="AA625" s="367"/>
      <c r="AB625" s="367"/>
      <c r="AC625" s="367"/>
      <c r="AD625" s="367"/>
      <c r="AE625" s="367"/>
      <c r="AF625" s="367"/>
      <c r="AG625" s="367"/>
      <c r="AH625" s="367"/>
      <c r="AI625" s="367"/>
      <c r="AJ625" s="367"/>
      <c r="AK625" s="95"/>
    </row>
    <row r="626" spans="1:37" ht="12.75" customHeight="1" x14ac:dyDescent="0.2">
      <c r="A626" s="295"/>
      <c r="B626" s="296"/>
      <c r="C626" s="296"/>
      <c r="D626" s="296"/>
      <c r="E626" s="296"/>
      <c r="F626" s="296"/>
      <c r="G626" s="296"/>
      <c r="H626" s="296"/>
      <c r="I626" s="296"/>
      <c r="J626" s="296"/>
      <c r="K626" s="296"/>
      <c r="L626" s="296"/>
      <c r="M626" s="296"/>
      <c r="N626" s="296"/>
      <c r="O626" s="296"/>
      <c r="P626" s="296"/>
      <c r="Q626" s="296"/>
      <c r="R626" s="296"/>
      <c r="S626" s="297"/>
      <c r="T626" s="366"/>
      <c r="U626" s="366"/>
      <c r="V626" s="366"/>
      <c r="W626" s="366"/>
      <c r="X626" s="366"/>
      <c r="Y626" s="366"/>
      <c r="Z626" s="367"/>
      <c r="AA626" s="367"/>
      <c r="AB626" s="367"/>
      <c r="AC626" s="367"/>
      <c r="AD626" s="367"/>
      <c r="AE626" s="367"/>
      <c r="AF626" s="367"/>
      <c r="AG626" s="367"/>
      <c r="AH626" s="367"/>
      <c r="AI626" s="367"/>
      <c r="AJ626" s="367"/>
      <c r="AK626" s="95"/>
    </row>
    <row r="627" spans="1:37" ht="12.75" customHeight="1" x14ac:dyDescent="0.2">
      <c r="A627" s="295"/>
      <c r="B627" s="296"/>
      <c r="C627" s="296"/>
      <c r="D627" s="296"/>
      <c r="E627" s="296"/>
      <c r="F627" s="296"/>
      <c r="G627" s="296"/>
      <c r="H627" s="296"/>
      <c r="I627" s="296"/>
      <c r="J627" s="296"/>
      <c r="K627" s="296"/>
      <c r="L627" s="296"/>
      <c r="M627" s="296"/>
      <c r="N627" s="296"/>
      <c r="O627" s="296"/>
      <c r="P627" s="296"/>
      <c r="Q627" s="296"/>
      <c r="R627" s="296"/>
      <c r="S627" s="297"/>
      <c r="T627" s="366"/>
      <c r="U627" s="366"/>
      <c r="V627" s="366"/>
      <c r="W627" s="366"/>
      <c r="X627" s="366"/>
      <c r="Y627" s="366"/>
      <c r="Z627" s="367"/>
      <c r="AA627" s="367"/>
      <c r="AB627" s="367"/>
      <c r="AC627" s="367"/>
      <c r="AD627" s="367"/>
      <c r="AE627" s="367"/>
      <c r="AF627" s="367"/>
      <c r="AG627" s="367"/>
      <c r="AH627" s="367"/>
      <c r="AI627" s="367"/>
      <c r="AJ627" s="367"/>
      <c r="AK627" s="95"/>
    </row>
    <row r="628" spans="1:37" ht="12.75" customHeight="1" x14ac:dyDescent="0.2">
      <c r="A628" s="295"/>
      <c r="B628" s="296"/>
      <c r="C628" s="296"/>
      <c r="D628" s="296"/>
      <c r="E628" s="296"/>
      <c r="F628" s="296"/>
      <c r="G628" s="296"/>
      <c r="H628" s="296"/>
      <c r="I628" s="296"/>
      <c r="J628" s="296"/>
      <c r="K628" s="296"/>
      <c r="L628" s="296"/>
      <c r="M628" s="296"/>
      <c r="N628" s="296"/>
      <c r="O628" s="296"/>
      <c r="P628" s="296"/>
      <c r="Q628" s="296"/>
      <c r="R628" s="296"/>
      <c r="S628" s="297"/>
      <c r="T628" s="366"/>
      <c r="U628" s="366"/>
      <c r="V628" s="366"/>
      <c r="W628" s="366"/>
      <c r="X628" s="366"/>
      <c r="Y628" s="366"/>
      <c r="Z628" s="367"/>
      <c r="AA628" s="367"/>
      <c r="AB628" s="367"/>
      <c r="AC628" s="367"/>
      <c r="AD628" s="367"/>
      <c r="AE628" s="367"/>
      <c r="AF628" s="367"/>
      <c r="AG628" s="367"/>
      <c r="AH628" s="367"/>
      <c r="AI628" s="367"/>
      <c r="AJ628" s="367"/>
      <c r="AK628" s="95"/>
    </row>
    <row r="629" spans="1:37" ht="12.75" customHeight="1" x14ac:dyDescent="0.2">
      <c r="A629" s="295"/>
      <c r="B629" s="296"/>
      <c r="C629" s="296"/>
      <c r="D629" s="296"/>
      <c r="E629" s="296"/>
      <c r="F629" s="296"/>
      <c r="G629" s="296"/>
      <c r="H629" s="296"/>
      <c r="I629" s="296"/>
      <c r="J629" s="296"/>
      <c r="K629" s="296"/>
      <c r="L629" s="296"/>
      <c r="M629" s="296"/>
      <c r="N629" s="296"/>
      <c r="O629" s="296"/>
      <c r="P629" s="296"/>
      <c r="Q629" s="296"/>
      <c r="R629" s="296"/>
      <c r="S629" s="297"/>
      <c r="T629" s="366"/>
      <c r="U629" s="366"/>
      <c r="V629" s="366"/>
      <c r="W629" s="366"/>
      <c r="X629" s="366"/>
      <c r="Y629" s="366"/>
      <c r="Z629" s="367"/>
      <c r="AA629" s="367"/>
      <c r="AB629" s="367"/>
      <c r="AC629" s="367"/>
      <c r="AD629" s="367"/>
      <c r="AE629" s="367"/>
      <c r="AF629" s="367"/>
      <c r="AG629" s="367"/>
      <c r="AH629" s="367"/>
      <c r="AI629" s="367"/>
      <c r="AJ629" s="367"/>
      <c r="AK629" s="95"/>
    </row>
    <row r="630" spans="1:37" ht="12.75" customHeight="1" x14ac:dyDescent="0.2">
      <c r="A630" s="295"/>
      <c r="B630" s="296"/>
      <c r="C630" s="296"/>
      <c r="D630" s="296"/>
      <c r="E630" s="296"/>
      <c r="F630" s="296"/>
      <c r="G630" s="296"/>
      <c r="H630" s="296"/>
      <c r="I630" s="296"/>
      <c r="J630" s="296"/>
      <c r="K630" s="296"/>
      <c r="L630" s="296"/>
      <c r="M630" s="296"/>
      <c r="N630" s="296"/>
      <c r="O630" s="296"/>
      <c r="P630" s="296"/>
      <c r="Q630" s="296"/>
      <c r="R630" s="296"/>
      <c r="S630" s="297"/>
      <c r="T630" s="366"/>
      <c r="U630" s="366"/>
      <c r="V630" s="366"/>
      <c r="W630" s="366"/>
      <c r="X630" s="366"/>
      <c r="Y630" s="366"/>
      <c r="Z630" s="367"/>
      <c r="AA630" s="367"/>
      <c r="AB630" s="367"/>
      <c r="AC630" s="367"/>
      <c r="AD630" s="367"/>
      <c r="AE630" s="367"/>
      <c r="AF630" s="367"/>
      <c r="AG630" s="367"/>
      <c r="AH630" s="367"/>
      <c r="AI630" s="367"/>
      <c r="AJ630" s="367"/>
      <c r="AK630" s="95"/>
    </row>
    <row r="631" spans="1:37" ht="12.75" customHeight="1" x14ac:dyDescent="0.2">
      <c r="A631" s="295"/>
      <c r="B631" s="296"/>
      <c r="C631" s="296"/>
      <c r="D631" s="296"/>
      <c r="E631" s="296"/>
      <c r="F631" s="296"/>
      <c r="G631" s="296"/>
      <c r="H631" s="296"/>
      <c r="I631" s="296"/>
      <c r="J631" s="296"/>
      <c r="K631" s="296"/>
      <c r="L631" s="296"/>
      <c r="M631" s="296"/>
      <c r="N631" s="296"/>
      <c r="O631" s="296"/>
      <c r="P631" s="296"/>
      <c r="Q631" s="296"/>
      <c r="R631" s="296"/>
      <c r="S631" s="297"/>
      <c r="T631" s="366"/>
      <c r="U631" s="366"/>
      <c r="V631" s="366"/>
      <c r="W631" s="366"/>
      <c r="X631" s="366"/>
      <c r="Y631" s="366"/>
      <c r="Z631" s="367"/>
      <c r="AA631" s="367"/>
      <c r="AB631" s="367"/>
      <c r="AC631" s="367"/>
      <c r="AD631" s="367"/>
      <c r="AE631" s="367"/>
      <c r="AF631" s="367"/>
      <c r="AG631" s="367"/>
      <c r="AH631" s="367"/>
      <c r="AI631" s="367"/>
      <c r="AJ631" s="367"/>
      <c r="AK631" s="95"/>
    </row>
    <row r="632" spans="1:37" ht="12.75" customHeight="1" x14ac:dyDescent="0.2">
      <c r="A632" s="295"/>
      <c r="B632" s="296"/>
      <c r="C632" s="296"/>
      <c r="D632" s="296"/>
      <c r="E632" s="296"/>
      <c r="F632" s="296"/>
      <c r="G632" s="296"/>
      <c r="H632" s="296"/>
      <c r="I632" s="296"/>
      <c r="J632" s="296"/>
      <c r="K632" s="296"/>
      <c r="L632" s="296"/>
      <c r="M632" s="296"/>
      <c r="N632" s="296"/>
      <c r="O632" s="296"/>
      <c r="P632" s="296"/>
      <c r="Q632" s="296"/>
      <c r="R632" s="296"/>
      <c r="S632" s="297"/>
      <c r="T632" s="366"/>
      <c r="U632" s="366"/>
      <c r="V632" s="366"/>
      <c r="W632" s="366"/>
      <c r="X632" s="366"/>
      <c r="Y632" s="366"/>
      <c r="Z632" s="367"/>
      <c r="AA632" s="367"/>
      <c r="AB632" s="367"/>
      <c r="AC632" s="367"/>
      <c r="AD632" s="367"/>
      <c r="AE632" s="367"/>
      <c r="AF632" s="367"/>
      <c r="AG632" s="367"/>
      <c r="AH632" s="367"/>
      <c r="AI632" s="367"/>
      <c r="AJ632" s="367"/>
      <c r="AK632" s="95"/>
    </row>
    <row r="633" spans="1:37" ht="12.75" customHeight="1" x14ac:dyDescent="0.2">
      <c r="A633" s="295"/>
      <c r="B633" s="296"/>
      <c r="C633" s="296"/>
      <c r="D633" s="296"/>
      <c r="E633" s="296"/>
      <c r="F633" s="296"/>
      <c r="G633" s="296"/>
      <c r="H633" s="296"/>
      <c r="I633" s="296"/>
      <c r="J633" s="296"/>
      <c r="K633" s="296"/>
      <c r="L633" s="296"/>
      <c r="M633" s="296"/>
      <c r="N633" s="296"/>
      <c r="O633" s="296"/>
      <c r="P633" s="296"/>
      <c r="Q633" s="296"/>
      <c r="R633" s="296"/>
      <c r="S633" s="297"/>
      <c r="T633" s="366"/>
      <c r="U633" s="366"/>
      <c r="V633" s="366"/>
      <c r="W633" s="366"/>
      <c r="X633" s="366"/>
      <c r="Y633" s="366"/>
      <c r="Z633" s="367"/>
      <c r="AA633" s="367"/>
      <c r="AB633" s="367"/>
      <c r="AC633" s="367"/>
      <c r="AD633" s="367"/>
      <c r="AE633" s="367"/>
      <c r="AF633" s="367"/>
      <c r="AG633" s="367"/>
      <c r="AH633" s="367"/>
      <c r="AI633" s="367"/>
      <c r="AJ633" s="367"/>
      <c r="AK633" s="95"/>
    </row>
    <row r="634" spans="1:37" ht="12.75" customHeight="1" x14ac:dyDescent="0.2">
      <c r="A634" s="295"/>
      <c r="B634" s="296"/>
      <c r="C634" s="296"/>
      <c r="D634" s="296"/>
      <c r="E634" s="296"/>
      <c r="F634" s="296"/>
      <c r="G634" s="296"/>
      <c r="H634" s="296"/>
      <c r="I634" s="296"/>
      <c r="J634" s="296"/>
      <c r="K634" s="296"/>
      <c r="L634" s="296"/>
      <c r="M634" s="296"/>
      <c r="N634" s="296"/>
      <c r="O634" s="296"/>
      <c r="P634" s="296"/>
      <c r="Q634" s="296"/>
      <c r="R634" s="296"/>
      <c r="S634" s="297"/>
      <c r="T634" s="366"/>
      <c r="U634" s="366"/>
      <c r="V634" s="366"/>
      <c r="W634" s="366"/>
      <c r="X634" s="366"/>
      <c r="Y634" s="366"/>
      <c r="Z634" s="367"/>
      <c r="AA634" s="367"/>
      <c r="AB634" s="367"/>
      <c r="AC634" s="367"/>
      <c r="AD634" s="367"/>
      <c r="AE634" s="367"/>
      <c r="AF634" s="367"/>
      <c r="AG634" s="367"/>
      <c r="AH634" s="367"/>
      <c r="AI634" s="367"/>
      <c r="AJ634" s="367"/>
      <c r="AK634" s="95"/>
    </row>
    <row r="635" spans="1:37" ht="12.75" customHeight="1" x14ac:dyDescent="0.2">
      <c r="A635" s="295"/>
      <c r="B635" s="296"/>
      <c r="C635" s="296"/>
      <c r="D635" s="296"/>
      <c r="E635" s="296"/>
      <c r="F635" s="296"/>
      <c r="G635" s="296"/>
      <c r="H635" s="296"/>
      <c r="I635" s="296"/>
      <c r="J635" s="296"/>
      <c r="K635" s="296"/>
      <c r="L635" s="296"/>
      <c r="M635" s="296"/>
      <c r="N635" s="296"/>
      <c r="O635" s="296"/>
      <c r="P635" s="296"/>
      <c r="Q635" s="296"/>
      <c r="R635" s="296"/>
      <c r="S635" s="297"/>
      <c r="T635" s="366"/>
      <c r="U635" s="366"/>
      <c r="V635" s="366"/>
      <c r="W635" s="366"/>
      <c r="X635" s="366"/>
      <c r="Y635" s="366"/>
      <c r="Z635" s="367"/>
      <c r="AA635" s="367"/>
      <c r="AB635" s="367"/>
      <c r="AC635" s="367"/>
      <c r="AD635" s="367"/>
      <c r="AE635" s="367"/>
      <c r="AF635" s="367"/>
      <c r="AG635" s="367"/>
      <c r="AH635" s="367"/>
      <c r="AI635" s="367"/>
      <c r="AJ635" s="367"/>
      <c r="AK635" s="95"/>
    </row>
    <row r="636" spans="1:37" ht="12.75" customHeight="1" x14ac:dyDescent="0.2">
      <c r="A636" s="295"/>
      <c r="B636" s="296"/>
      <c r="C636" s="296"/>
      <c r="D636" s="296"/>
      <c r="E636" s="296"/>
      <c r="F636" s="296"/>
      <c r="G636" s="296"/>
      <c r="H636" s="296"/>
      <c r="I636" s="296"/>
      <c r="J636" s="296"/>
      <c r="K636" s="296"/>
      <c r="L636" s="296"/>
      <c r="M636" s="296"/>
      <c r="N636" s="296"/>
      <c r="O636" s="296"/>
      <c r="P636" s="296"/>
      <c r="Q636" s="296"/>
      <c r="R636" s="296"/>
      <c r="S636" s="297"/>
      <c r="T636" s="366"/>
      <c r="U636" s="366"/>
      <c r="V636" s="366"/>
      <c r="W636" s="366"/>
      <c r="X636" s="366"/>
      <c r="Y636" s="366"/>
      <c r="Z636" s="367"/>
      <c r="AA636" s="367"/>
      <c r="AB636" s="367"/>
      <c r="AC636" s="367"/>
      <c r="AD636" s="367"/>
      <c r="AE636" s="367"/>
      <c r="AF636" s="367"/>
      <c r="AG636" s="367"/>
      <c r="AH636" s="367"/>
      <c r="AI636" s="367"/>
      <c r="AJ636" s="367"/>
      <c r="AK636" s="95"/>
    </row>
    <row r="637" spans="1:37" ht="12.75" customHeight="1" x14ac:dyDescent="0.2">
      <c r="A637" s="295"/>
      <c r="B637" s="296"/>
      <c r="C637" s="296"/>
      <c r="D637" s="296"/>
      <c r="E637" s="296"/>
      <c r="F637" s="296"/>
      <c r="G637" s="296"/>
      <c r="H637" s="296"/>
      <c r="I637" s="296"/>
      <c r="J637" s="296"/>
      <c r="K637" s="296"/>
      <c r="L637" s="296"/>
      <c r="M637" s="296"/>
      <c r="N637" s="296"/>
      <c r="O637" s="296"/>
      <c r="P637" s="296"/>
      <c r="Q637" s="296"/>
      <c r="R637" s="296"/>
      <c r="S637" s="297"/>
      <c r="T637" s="366"/>
      <c r="U637" s="366"/>
      <c r="V637" s="366"/>
      <c r="W637" s="366"/>
      <c r="X637" s="366"/>
      <c r="Y637" s="366"/>
      <c r="Z637" s="367"/>
      <c r="AA637" s="367"/>
      <c r="AB637" s="367"/>
      <c r="AC637" s="367"/>
      <c r="AD637" s="367"/>
      <c r="AE637" s="367"/>
      <c r="AF637" s="367"/>
      <c r="AG637" s="367"/>
      <c r="AH637" s="367"/>
      <c r="AI637" s="367"/>
      <c r="AJ637" s="367"/>
      <c r="AK637" s="95"/>
    </row>
    <row r="638" spans="1:37" ht="12.75" customHeight="1" x14ac:dyDescent="0.2">
      <c r="A638" s="295"/>
      <c r="B638" s="296"/>
      <c r="C638" s="296"/>
      <c r="D638" s="296"/>
      <c r="E638" s="296"/>
      <c r="F638" s="296"/>
      <c r="G638" s="296"/>
      <c r="H638" s="296"/>
      <c r="I638" s="296"/>
      <c r="J638" s="296"/>
      <c r="K638" s="296"/>
      <c r="L638" s="296"/>
      <c r="M638" s="296"/>
      <c r="N638" s="296"/>
      <c r="O638" s="296"/>
      <c r="P638" s="296"/>
      <c r="Q638" s="296"/>
      <c r="R638" s="296"/>
      <c r="S638" s="297"/>
      <c r="T638" s="366"/>
      <c r="U638" s="366"/>
      <c r="V638" s="366"/>
      <c r="W638" s="366"/>
      <c r="X638" s="366"/>
      <c r="Y638" s="366"/>
      <c r="Z638" s="367"/>
      <c r="AA638" s="367"/>
      <c r="AB638" s="367"/>
      <c r="AC638" s="367"/>
      <c r="AD638" s="367"/>
      <c r="AE638" s="367"/>
      <c r="AF638" s="367"/>
      <c r="AG638" s="367"/>
      <c r="AH638" s="367"/>
      <c r="AI638" s="367"/>
      <c r="AJ638" s="367"/>
      <c r="AK638" s="95"/>
    </row>
    <row r="639" spans="1:37" ht="12.75" customHeight="1" x14ac:dyDescent="0.2">
      <c r="A639" s="295"/>
      <c r="B639" s="296"/>
      <c r="C639" s="296"/>
      <c r="D639" s="296"/>
      <c r="E639" s="296"/>
      <c r="F639" s="296"/>
      <c r="G639" s="296"/>
      <c r="H639" s="296"/>
      <c r="I639" s="296"/>
      <c r="J639" s="296"/>
      <c r="K639" s="296"/>
      <c r="L639" s="296"/>
      <c r="M639" s="296"/>
      <c r="N639" s="296"/>
      <c r="O639" s="296"/>
      <c r="P639" s="296"/>
      <c r="Q639" s="296"/>
      <c r="R639" s="296"/>
      <c r="S639" s="297"/>
      <c r="T639" s="366"/>
      <c r="U639" s="366"/>
      <c r="V639" s="366"/>
      <c r="W639" s="366"/>
      <c r="X639" s="366"/>
      <c r="Y639" s="366"/>
      <c r="Z639" s="367"/>
      <c r="AA639" s="367"/>
      <c r="AB639" s="367"/>
      <c r="AC639" s="367"/>
      <c r="AD639" s="367"/>
      <c r="AE639" s="367"/>
      <c r="AF639" s="367"/>
      <c r="AG639" s="367"/>
      <c r="AH639" s="367"/>
      <c r="AI639" s="367"/>
      <c r="AJ639" s="367"/>
      <c r="AK639" s="95"/>
    </row>
    <row r="640" spans="1:37" ht="12.75" customHeight="1" x14ac:dyDescent="0.2">
      <c r="A640" s="295"/>
      <c r="B640" s="296"/>
      <c r="C640" s="296"/>
      <c r="D640" s="296"/>
      <c r="E640" s="296"/>
      <c r="F640" s="296"/>
      <c r="G640" s="296"/>
      <c r="H640" s="296"/>
      <c r="I640" s="296"/>
      <c r="J640" s="296"/>
      <c r="K640" s="296"/>
      <c r="L640" s="296"/>
      <c r="M640" s="296"/>
      <c r="N640" s="296"/>
      <c r="O640" s="296"/>
      <c r="P640" s="296"/>
      <c r="Q640" s="296"/>
      <c r="R640" s="296"/>
      <c r="S640" s="297"/>
      <c r="T640" s="366"/>
      <c r="U640" s="366"/>
      <c r="V640" s="366"/>
      <c r="W640" s="366"/>
      <c r="X640" s="366"/>
      <c r="Y640" s="366"/>
      <c r="Z640" s="367"/>
      <c r="AA640" s="367"/>
      <c r="AB640" s="367"/>
      <c r="AC640" s="367"/>
      <c r="AD640" s="367"/>
      <c r="AE640" s="367"/>
      <c r="AF640" s="367"/>
      <c r="AG640" s="367"/>
      <c r="AH640" s="367"/>
      <c r="AI640" s="367"/>
      <c r="AJ640" s="367"/>
      <c r="AK640" s="95"/>
    </row>
    <row r="641" spans="1:37" ht="12.75" customHeight="1" x14ac:dyDescent="0.2">
      <c r="A641" s="295"/>
      <c r="B641" s="296"/>
      <c r="C641" s="296"/>
      <c r="D641" s="296"/>
      <c r="E641" s="296"/>
      <c r="F641" s="296"/>
      <c r="G641" s="296"/>
      <c r="H641" s="296"/>
      <c r="I641" s="296"/>
      <c r="J641" s="296"/>
      <c r="K641" s="296"/>
      <c r="L641" s="296"/>
      <c r="M641" s="296"/>
      <c r="N641" s="296"/>
      <c r="O641" s="296"/>
      <c r="P641" s="296"/>
      <c r="Q641" s="296"/>
      <c r="R641" s="296"/>
      <c r="S641" s="297"/>
      <c r="T641" s="366"/>
      <c r="U641" s="366"/>
      <c r="V641" s="366"/>
      <c r="W641" s="366"/>
      <c r="X641" s="366"/>
      <c r="Y641" s="366"/>
      <c r="Z641" s="367"/>
      <c r="AA641" s="367"/>
      <c r="AB641" s="367"/>
      <c r="AC641" s="367"/>
      <c r="AD641" s="367"/>
      <c r="AE641" s="367"/>
      <c r="AF641" s="367"/>
      <c r="AG641" s="367"/>
      <c r="AH641" s="367"/>
      <c r="AI641" s="367"/>
      <c r="AJ641" s="367"/>
      <c r="AK641" s="95"/>
    </row>
    <row r="642" spans="1:37" ht="12.75" customHeight="1" x14ac:dyDescent="0.2">
      <c r="A642" s="295"/>
      <c r="B642" s="296"/>
      <c r="C642" s="296"/>
      <c r="D642" s="296"/>
      <c r="E642" s="296"/>
      <c r="F642" s="296"/>
      <c r="G642" s="296"/>
      <c r="H642" s="296"/>
      <c r="I642" s="296"/>
      <c r="J642" s="296"/>
      <c r="K642" s="296"/>
      <c r="L642" s="296"/>
      <c r="M642" s="296"/>
      <c r="N642" s="296"/>
      <c r="O642" s="296"/>
      <c r="P642" s="296"/>
      <c r="Q642" s="296"/>
      <c r="R642" s="296"/>
      <c r="S642" s="297"/>
      <c r="T642" s="366"/>
      <c r="U642" s="366"/>
      <c r="V642" s="366"/>
      <c r="W642" s="366"/>
      <c r="X642" s="366"/>
      <c r="Y642" s="366"/>
      <c r="Z642" s="367"/>
      <c r="AA642" s="367"/>
      <c r="AB642" s="367"/>
      <c r="AC642" s="367"/>
      <c r="AD642" s="367"/>
      <c r="AE642" s="367"/>
      <c r="AF642" s="367"/>
      <c r="AG642" s="367"/>
      <c r="AH642" s="367"/>
      <c r="AI642" s="367"/>
      <c r="AJ642" s="367"/>
      <c r="AK642" s="95"/>
    </row>
    <row r="643" spans="1:37" ht="12.75" customHeight="1" x14ac:dyDescent="0.2">
      <c r="A643" s="295"/>
      <c r="B643" s="296"/>
      <c r="C643" s="296"/>
      <c r="D643" s="296"/>
      <c r="E643" s="296"/>
      <c r="F643" s="296"/>
      <c r="G643" s="296"/>
      <c r="H643" s="296"/>
      <c r="I643" s="296"/>
      <c r="J643" s="296"/>
      <c r="K643" s="296"/>
      <c r="L643" s="296"/>
      <c r="M643" s="296"/>
      <c r="N643" s="296"/>
      <c r="O643" s="296"/>
      <c r="P643" s="296"/>
      <c r="Q643" s="296"/>
      <c r="R643" s="296"/>
      <c r="S643" s="297"/>
      <c r="T643" s="366"/>
      <c r="U643" s="366"/>
      <c r="V643" s="366"/>
      <c r="W643" s="366"/>
      <c r="X643" s="366"/>
      <c r="Y643" s="366"/>
      <c r="Z643" s="367"/>
      <c r="AA643" s="367"/>
      <c r="AB643" s="367"/>
      <c r="AC643" s="367"/>
      <c r="AD643" s="367"/>
      <c r="AE643" s="367"/>
      <c r="AF643" s="367"/>
      <c r="AG643" s="367"/>
      <c r="AH643" s="367"/>
      <c r="AI643" s="367"/>
      <c r="AJ643" s="367"/>
      <c r="AK643" s="95"/>
    </row>
    <row r="644" spans="1:37" ht="12.75" customHeight="1" x14ac:dyDescent="0.2">
      <c r="A644" s="295"/>
      <c r="B644" s="296"/>
      <c r="C644" s="296"/>
      <c r="D644" s="296"/>
      <c r="E644" s="296"/>
      <c r="F644" s="296"/>
      <c r="G644" s="296"/>
      <c r="H644" s="296"/>
      <c r="I644" s="296"/>
      <c r="J644" s="296"/>
      <c r="K644" s="296"/>
      <c r="L644" s="296"/>
      <c r="M644" s="296"/>
      <c r="N644" s="296"/>
      <c r="O644" s="296"/>
      <c r="P644" s="296"/>
      <c r="Q644" s="296"/>
      <c r="R644" s="296"/>
      <c r="S644" s="297"/>
      <c r="T644" s="366"/>
      <c r="U644" s="366"/>
      <c r="V644" s="366"/>
      <c r="W644" s="366"/>
      <c r="X644" s="366"/>
      <c r="Y644" s="366"/>
      <c r="Z644" s="367"/>
      <c r="AA644" s="367"/>
      <c r="AB644" s="367"/>
      <c r="AC644" s="367"/>
      <c r="AD644" s="367"/>
      <c r="AE644" s="367"/>
      <c r="AF644" s="367"/>
      <c r="AG644" s="367"/>
      <c r="AH644" s="367"/>
      <c r="AI644" s="367"/>
      <c r="AJ644" s="367"/>
      <c r="AK644" s="95"/>
    </row>
    <row r="645" spans="1:37" ht="12.75" customHeight="1" x14ac:dyDescent="0.2">
      <c r="A645" s="295"/>
      <c r="B645" s="296"/>
      <c r="C645" s="296"/>
      <c r="D645" s="296"/>
      <c r="E645" s="296"/>
      <c r="F645" s="296"/>
      <c r="G645" s="296"/>
      <c r="H645" s="296"/>
      <c r="I645" s="296"/>
      <c r="J645" s="296"/>
      <c r="K645" s="296"/>
      <c r="L645" s="296"/>
      <c r="M645" s="296"/>
      <c r="N645" s="296"/>
      <c r="O645" s="296"/>
      <c r="P645" s="296"/>
      <c r="Q645" s="296"/>
      <c r="R645" s="296"/>
      <c r="S645" s="297"/>
      <c r="T645" s="366"/>
      <c r="U645" s="366"/>
      <c r="V645" s="366"/>
      <c r="W645" s="366"/>
      <c r="X645" s="366"/>
      <c r="Y645" s="366"/>
      <c r="Z645" s="367"/>
      <c r="AA645" s="367"/>
      <c r="AB645" s="367"/>
      <c r="AC645" s="367"/>
      <c r="AD645" s="367"/>
      <c r="AE645" s="367"/>
      <c r="AF645" s="367"/>
      <c r="AG645" s="367"/>
      <c r="AH645" s="367"/>
      <c r="AI645" s="367"/>
      <c r="AJ645" s="367"/>
      <c r="AK645" s="95"/>
    </row>
    <row r="646" spans="1:37" ht="12.75" customHeight="1" x14ac:dyDescent="0.2">
      <c r="A646" s="295"/>
      <c r="B646" s="296"/>
      <c r="C646" s="296"/>
      <c r="D646" s="296"/>
      <c r="E646" s="296"/>
      <c r="F646" s="296"/>
      <c r="G646" s="296"/>
      <c r="H646" s="296"/>
      <c r="I646" s="296"/>
      <c r="J646" s="296"/>
      <c r="K646" s="296"/>
      <c r="L646" s="296"/>
      <c r="M646" s="296"/>
      <c r="N646" s="296"/>
      <c r="O646" s="296"/>
      <c r="P646" s="296"/>
      <c r="Q646" s="296"/>
      <c r="R646" s="296"/>
      <c r="S646" s="297"/>
      <c r="T646" s="899"/>
      <c r="U646" s="900"/>
      <c r="V646" s="900"/>
      <c r="W646" s="900"/>
      <c r="X646" s="900"/>
      <c r="Y646" s="901"/>
      <c r="Z646" s="857"/>
      <c r="AA646" s="858"/>
      <c r="AB646" s="858"/>
      <c r="AC646" s="858"/>
      <c r="AD646" s="858"/>
      <c r="AE646" s="859"/>
      <c r="AF646" s="367"/>
      <c r="AG646" s="367"/>
      <c r="AH646" s="367"/>
      <c r="AI646" s="367"/>
      <c r="AJ646" s="367"/>
      <c r="AK646" s="95"/>
    </row>
    <row r="647" spans="1:37" ht="12.75" customHeight="1" x14ac:dyDescent="0.2">
      <c r="A647" s="295"/>
      <c r="B647" s="296"/>
      <c r="C647" s="296"/>
      <c r="D647" s="296"/>
      <c r="E647" s="296"/>
      <c r="F647" s="296"/>
      <c r="G647" s="296"/>
      <c r="H647" s="296"/>
      <c r="I647" s="296"/>
      <c r="J647" s="296"/>
      <c r="K647" s="296"/>
      <c r="L647" s="296"/>
      <c r="M647" s="296"/>
      <c r="N647" s="296"/>
      <c r="O647" s="296"/>
      <c r="P647" s="296"/>
      <c r="Q647" s="296"/>
      <c r="R647" s="296"/>
      <c r="S647" s="297"/>
      <c r="T647" s="366"/>
      <c r="U647" s="366"/>
      <c r="V647" s="366"/>
      <c r="W647" s="366"/>
      <c r="X647" s="366"/>
      <c r="Y647" s="366"/>
      <c r="Z647" s="367"/>
      <c r="AA647" s="367"/>
      <c r="AB647" s="367"/>
      <c r="AC647" s="367"/>
      <c r="AD647" s="367"/>
      <c r="AE647" s="367"/>
      <c r="AF647" s="367"/>
      <c r="AG647" s="367"/>
      <c r="AH647" s="367"/>
      <c r="AI647" s="367"/>
      <c r="AJ647" s="367"/>
      <c r="AK647" s="95"/>
    </row>
    <row r="648" spans="1:37" ht="12.75" customHeight="1" x14ac:dyDescent="0.2">
      <c r="A648" s="295"/>
      <c r="B648" s="296"/>
      <c r="C648" s="296"/>
      <c r="D648" s="296"/>
      <c r="E648" s="296"/>
      <c r="F648" s="296"/>
      <c r="G648" s="296"/>
      <c r="H648" s="296"/>
      <c r="I648" s="296"/>
      <c r="J648" s="296"/>
      <c r="K648" s="296"/>
      <c r="L648" s="296"/>
      <c r="M648" s="296"/>
      <c r="N648" s="296"/>
      <c r="O648" s="296"/>
      <c r="P648" s="296"/>
      <c r="Q648" s="296"/>
      <c r="R648" s="296"/>
      <c r="S648" s="297"/>
      <c r="T648" s="366"/>
      <c r="U648" s="366"/>
      <c r="V648" s="366"/>
      <c r="W648" s="366"/>
      <c r="X648" s="366"/>
      <c r="Y648" s="366"/>
      <c r="Z648" s="367"/>
      <c r="AA648" s="367"/>
      <c r="AB648" s="367"/>
      <c r="AC648" s="367"/>
      <c r="AD648" s="367"/>
      <c r="AE648" s="367"/>
      <c r="AF648" s="367"/>
      <c r="AG648" s="367"/>
      <c r="AH648" s="367"/>
      <c r="AI648" s="367"/>
      <c r="AJ648" s="367"/>
      <c r="AK648" s="95"/>
    </row>
    <row r="649" spans="1:37" ht="12.75" customHeight="1" x14ac:dyDescent="0.2">
      <c r="A649" s="295"/>
      <c r="B649" s="296"/>
      <c r="C649" s="296"/>
      <c r="D649" s="296"/>
      <c r="E649" s="296"/>
      <c r="F649" s="296"/>
      <c r="G649" s="296"/>
      <c r="H649" s="296"/>
      <c r="I649" s="296"/>
      <c r="J649" s="296"/>
      <c r="K649" s="296"/>
      <c r="L649" s="296"/>
      <c r="M649" s="296"/>
      <c r="N649" s="296"/>
      <c r="O649" s="296"/>
      <c r="P649" s="296"/>
      <c r="Q649" s="296"/>
      <c r="R649" s="296"/>
      <c r="S649" s="297"/>
      <c r="T649" s="366"/>
      <c r="U649" s="366"/>
      <c r="V649" s="366"/>
      <c r="W649" s="366"/>
      <c r="X649" s="366"/>
      <c r="Y649" s="366"/>
      <c r="Z649" s="367"/>
      <c r="AA649" s="367"/>
      <c r="AB649" s="367"/>
      <c r="AC649" s="367"/>
      <c r="AD649" s="367"/>
      <c r="AE649" s="367"/>
      <c r="AF649" s="367"/>
      <c r="AG649" s="367"/>
      <c r="AH649" s="367"/>
      <c r="AI649" s="367"/>
      <c r="AJ649" s="367"/>
      <c r="AK649" s="95"/>
    </row>
    <row r="650" spans="1:37" ht="12.75" customHeight="1" x14ac:dyDescent="0.2">
      <c r="A650" s="295"/>
      <c r="B650" s="296"/>
      <c r="C650" s="296"/>
      <c r="D650" s="296"/>
      <c r="E650" s="296"/>
      <c r="F650" s="296"/>
      <c r="G650" s="296"/>
      <c r="H650" s="296"/>
      <c r="I650" s="296"/>
      <c r="J650" s="296"/>
      <c r="K650" s="296"/>
      <c r="L650" s="296"/>
      <c r="M650" s="296"/>
      <c r="N650" s="296"/>
      <c r="O650" s="296"/>
      <c r="P650" s="296"/>
      <c r="Q650" s="296"/>
      <c r="R650" s="296"/>
      <c r="S650" s="297"/>
      <c r="T650" s="366"/>
      <c r="U650" s="366"/>
      <c r="V650" s="366"/>
      <c r="W650" s="366"/>
      <c r="X650" s="366"/>
      <c r="Y650" s="366"/>
      <c r="Z650" s="367"/>
      <c r="AA650" s="367"/>
      <c r="AB650" s="367"/>
      <c r="AC650" s="367"/>
      <c r="AD650" s="367"/>
      <c r="AE650" s="367"/>
      <c r="AF650" s="367"/>
      <c r="AG650" s="367"/>
      <c r="AH650" s="367"/>
      <c r="AI650" s="367"/>
      <c r="AJ650" s="367"/>
      <c r="AK650" s="95"/>
    </row>
    <row r="651" spans="1:37" ht="12.75" customHeight="1" x14ac:dyDescent="0.2">
      <c r="A651" s="295"/>
      <c r="B651" s="296"/>
      <c r="C651" s="296"/>
      <c r="D651" s="296"/>
      <c r="E651" s="296"/>
      <c r="F651" s="296"/>
      <c r="G651" s="296"/>
      <c r="H651" s="296"/>
      <c r="I651" s="296"/>
      <c r="J651" s="296"/>
      <c r="K651" s="296"/>
      <c r="L651" s="296"/>
      <c r="M651" s="296"/>
      <c r="N651" s="296"/>
      <c r="O651" s="296"/>
      <c r="P651" s="296"/>
      <c r="Q651" s="296"/>
      <c r="R651" s="296"/>
      <c r="S651" s="297"/>
      <c r="T651" s="366"/>
      <c r="U651" s="366"/>
      <c r="V651" s="366"/>
      <c r="W651" s="366"/>
      <c r="X651" s="366"/>
      <c r="Y651" s="366"/>
      <c r="Z651" s="367"/>
      <c r="AA651" s="367"/>
      <c r="AB651" s="367"/>
      <c r="AC651" s="367"/>
      <c r="AD651" s="367"/>
      <c r="AE651" s="367"/>
      <c r="AF651" s="367"/>
      <c r="AG651" s="367"/>
      <c r="AH651" s="367"/>
      <c r="AI651" s="367"/>
      <c r="AJ651" s="367"/>
      <c r="AK651" s="95"/>
    </row>
    <row r="652" spans="1:37" ht="12.75" customHeight="1" x14ac:dyDescent="0.2">
      <c r="A652" s="295"/>
      <c r="B652" s="296"/>
      <c r="C652" s="296"/>
      <c r="D652" s="296"/>
      <c r="E652" s="296"/>
      <c r="F652" s="296"/>
      <c r="G652" s="296"/>
      <c r="H652" s="296"/>
      <c r="I652" s="296"/>
      <c r="J652" s="296"/>
      <c r="K652" s="296"/>
      <c r="L652" s="296"/>
      <c r="M652" s="296"/>
      <c r="N652" s="296"/>
      <c r="O652" s="296"/>
      <c r="P652" s="296"/>
      <c r="Q652" s="296"/>
      <c r="R652" s="296"/>
      <c r="S652" s="297"/>
      <c r="T652" s="366"/>
      <c r="U652" s="366"/>
      <c r="V652" s="366"/>
      <c r="W652" s="366"/>
      <c r="X652" s="366"/>
      <c r="Y652" s="366"/>
      <c r="Z652" s="367"/>
      <c r="AA652" s="367"/>
      <c r="AB652" s="367"/>
      <c r="AC652" s="367"/>
      <c r="AD652" s="367"/>
      <c r="AE652" s="367"/>
      <c r="AF652" s="367"/>
      <c r="AG652" s="367"/>
      <c r="AH652" s="367"/>
      <c r="AI652" s="367"/>
      <c r="AJ652" s="367"/>
      <c r="AK652" s="95"/>
    </row>
    <row r="653" spans="1:37" ht="12.75" customHeight="1" x14ac:dyDescent="0.2">
      <c r="A653" s="295"/>
      <c r="B653" s="296"/>
      <c r="C653" s="296"/>
      <c r="D653" s="296"/>
      <c r="E653" s="296"/>
      <c r="F653" s="296"/>
      <c r="G653" s="296"/>
      <c r="H653" s="296"/>
      <c r="I653" s="296"/>
      <c r="J653" s="296"/>
      <c r="K653" s="296"/>
      <c r="L653" s="296"/>
      <c r="M653" s="296"/>
      <c r="N653" s="296"/>
      <c r="O653" s="296"/>
      <c r="P653" s="296"/>
      <c r="Q653" s="296"/>
      <c r="R653" s="296"/>
      <c r="S653" s="297"/>
      <c r="T653" s="366"/>
      <c r="U653" s="366"/>
      <c r="V653" s="366"/>
      <c r="W653" s="366"/>
      <c r="X653" s="366"/>
      <c r="Y653" s="366"/>
      <c r="Z653" s="367"/>
      <c r="AA653" s="367"/>
      <c r="AB653" s="367"/>
      <c r="AC653" s="367"/>
      <c r="AD653" s="367"/>
      <c r="AE653" s="367"/>
      <c r="AF653" s="367"/>
      <c r="AG653" s="367"/>
      <c r="AH653" s="367"/>
      <c r="AI653" s="367"/>
      <c r="AJ653" s="367"/>
      <c r="AK653" s="95"/>
    </row>
    <row r="654" spans="1:37" ht="12.75" customHeight="1" x14ac:dyDescent="0.2">
      <c r="A654" s="295"/>
      <c r="B654" s="296"/>
      <c r="C654" s="296"/>
      <c r="D654" s="296"/>
      <c r="E654" s="296"/>
      <c r="F654" s="296"/>
      <c r="G654" s="296"/>
      <c r="H654" s="296"/>
      <c r="I654" s="296"/>
      <c r="J654" s="296"/>
      <c r="K654" s="296"/>
      <c r="L654" s="296"/>
      <c r="M654" s="296"/>
      <c r="N654" s="296"/>
      <c r="O654" s="296"/>
      <c r="P654" s="296"/>
      <c r="Q654" s="296"/>
      <c r="R654" s="296"/>
      <c r="S654" s="297"/>
      <c r="T654" s="366"/>
      <c r="U654" s="366"/>
      <c r="V654" s="366"/>
      <c r="W654" s="366"/>
      <c r="X654" s="366"/>
      <c r="Y654" s="366"/>
      <c r="Z654" s="367"/>
      <c r="AA654" s="367"/>
      <c r="AB654" s="367"/>
      <c r="AC654" s="367"/>
      <c r="AD654" s="367"/>
      <c r="AE654" s="367"/>
      <c r="AF654" s="367"/>
      <c r="AG654" s="367"/>
      <c r="AH654" s="367"/>
      <c r="AI654" s="367"/>
      <c r="AJ654" s="367"/>
      <c r="AK654" s="95"/>
    </row>
    <row r="655" spans="1:37" ht="12.75" customHeight="1" x14ac:dyDescent="0.2">
      <c r="A655" s="295"/>
      <c r="B655" s="296"/>
      <c r="C655" s="296"/>
      <c r="D655" s="296"/>
      <c r="E655" s="296"/>
      <c r="F655" s="296"/>
      <c r="G655" s="296"/>
      <c r="H655" s="296"/>
      <c r="I655" s="296"/>
      <c r="J655" s="296"/>
      <c r="K655" s="296"/>
      <c r="L655" s="296"/>
      <c r="M655" s="296"/>
      <c r="N655" s="296"/>
      <c r="O655" s="296"/>
      <c r="P655" s="296"/>
      <c r="Q655" s="296"/>
      <c r="R655" s="296"/>
      <c r="S655" s="297"/>
      <c r="T655" s="366"/>
      <c r="U655" s="366"/>
      <c r="V655" s="366"/>
      <c r="W655" s="366"/>
      <c r="X655" s="366"/>
      <c r="Y655" s="366"/>
      <c r="Z655" s="367"/>
      <c r="AA655" s="367"/>
      <c r="AB655" s="367"/>
      <c r="AC655" s="367"/>
      <c r="AD655" s="367"/>
      <c r="AE655" s="367"/>
      <c r="AF655" s="367"/>
      <c r="AG655" s="367"/>
      <c r="AH655" s="367"/>
      <c r="AI655" s="367"/>
      <c r="AJ655" s="367"/>
      <c r="AK655" s="95"/>
    </row>
    <row r="656" spans="1:37" ht="12.75" customHeight="1" x14ac:dyDescent="0.2">
      <c r="A656" s="295"/>
      <c r="B656" s="296"/>
      <c r="C656" s="296"/>
      <c r="D656" s="296"/>
      <c r="E656" s="296"/>
      <c r="F656" s="296"/>
      <c r="G656" s="296"/>
      <c r="H656" s="296"/>
      <c r="I656" s="296"/>
      <c r="J656" s="296"/>
      <c r="K656" s="296"/>
      <c r="L656" s="296"/>
      <c r="M656" s="296"/>
      <c r="N656" s="296"/>
      <c r="O656" s="296"/>
      <c r="P656" s="296"/>
      <c r="Q656" s="296"/>
      <c r="R656" s="296"/>
      <c r="S656" s="297"/>
      <c r="T656" s="366"/>
      <c r="U656" s="366"/>
      <c r="V656" s="366"/>
      <c r="W656" s="366"/>
      <c r="X656" s="366"/>
      <c r="Y656" s="366"/>
      <c r="Z656" s="367"/>
      <c r="AA656" s="367"/>
      <c r="AB656" s="367"/>
      <c r="AC656" s="367"/>
      <c r="AD656" s="367"/>
      <c r="AE656" s="367"/>
      <c r="AF656" s="367"/>
      <c r="AG656" s="367"/>
      <c r="AH656" s="367"/>
      <c r="AI656" s="367"/>
      <c r="AJ656" s="367"/>
      <c r="AK656" s="95"/>
    </row>
    <row r="657" spans="1:40" ht="12.75" customHeight="1" x14ac:dyDescent="0.2">
      <c r="A657" s="295"/>
      <c r="B657" s="296"/>
      <c r="C657" s="296"/>
      <c r="D657" s="296"/>
      <c r="E657" s="296"/>
      <c r="F657" s="296"/>
      <c r="G657" s="296"/>
      <c r="H657" s="296"/>
      <c r="I657" s="296"/>
      <c r="J657" s="296"/>
      <c r="K657" s="296"/>
      <c r="L657" s="296"/>
      <c r="M657" s="296"/>
      <c r="N657" s="296"/>
      <c r="O657" s="296"/>
      <c r="P657" s="296"/>
      <c r="Q657" s="296"/>
      <c r="R657" s="296"/>
      <c r="S657" s="297"/>
      <c r="T657" s="366"/>
      <c r="U657" s="366"/>
      <c r="V657" s="366"/>
      <c r="W657" s="366"/>
      <c r="X657" s="366"/>
      <c r="Y657" s="366"/>
      <c r="Z657" s="367"/>
      <c r="AA657" s="367"/>
      <c r="AB657" s="367"/>
      <c r="AC657" s="367"/>
      <c r="AD657" s="367"/>
      <c r="AE657" s="367"/>
      <c r="AF657" s="367"/>
      <c r="AG657" s="367"/>
      <c r="AH657" s="367"/>
      <c r="AI657" s="367"/>
      <c r="AJ657" s="367"/>
      <c r="AK657" s="95"/>
    </row>
    <row r="658" spans="1:40" ht="12.75" customHeight="1" x14ac:dyDescent="0.2">
      <c r="A658" s="295"/>
      <c r="B658" s="296"/>
      <c r="C658" s="296"/>
      <c r="D658" s="296"/>
      <c r="E658" s="296"/>
      <c r="F658" s="296"/>
      <c r="G658" s="296"/>
      <c r="H658" s="296"/>
      <c r="I658" s="296"/>
      <c r="J658" s="296"/>
      <c r="K658" s="296"/>
      <c r="L658" s="296"/>
      <c r="M658" s="296"/>
      <c r="N658" s="296"/>
      <c r="O658" s="296"/>
      <c r="P658" s="296"/>
      <c r="Q658" s="296"/>
      <c r="R658" s="296"/>
      <c r="S658" s="297"/>
      <c r="T658" s="366"/>
      <c r="U658" s="366"/>
      <c r="V658" s="366"/>
      <c r="W658" s="366"/>
      <c r="X658" s="366"/>
      <c r="Y658" s="366"/>
      <c r="Z658" s="367"/>
      <c r="AA658" s="367"/>
      <c r="AB658" s="367"/>
      <c r="AC658" s="367"/>
      <c r="AD658" s="367"/>
      <c r="AE658" s="367"/>
      <c r="AF658" s="367"/>
      <c r="AG658" s="367"/>
      <c r="AH658" s="367"/>
      <c r="AI658" s="367"/>
      <c r="AJ658" s="367"/>
      <c r="AK658" s="95"/>
    </row>
    <row r="659" spans="1:40" ht="12.75" customHeight="1" x14ac:dyDescent="0.2">
      <c r="A659" s="295"/>
      <c r="B659" s="296"/>
      <c r="C659" s="296"/>
      <c r="D659" s="296"/>
      <c r="E659" s="296"/>
      <c r="F659" s="296"/>
      <c r="G659" s="296"/>
      <c r="H659" s="296"/>
      <c r="I659" s="296"/>
      <c r="J659" s="296"/>
      <c r="K659" s="296"/>
      <c r="L659" s="296"/>
      <c r="M659" s="296"/>
      <c r="N659" s="296"/>
      <c r="O659" s="296"/>
      <c r="P659" s="296"/>
      <c r="Q659" s="296"/>
      <c r="R659" s="296"/>
      <c r="S659" s="297"/>
      <c r="T659" s="366"/>
      <c r="U659" s="366"/>
      <c r="V659" s="366"/>
      <c r="W659" s="366"/>
      <c r="X659" s="366"/>
      <c r="Y659" s="366"/>
      <c r="Z659" s="367"/>
      <c r="AA659" s="367"/>
      <c r="AB659" s="367"/>
      <c r="AC659" s="367"/>
      <c r="AD659" s="367"/>
      <c r="AE659" s="367"/>
      <c r="AF659" s="367"/>
      <c r="AG659" s="367"/>
      <c r="AH659" s="367"/>
      <c r="AI659" s="367"/>
      <c r="AJ659" s="367"/>
      <c r="AK659" s="95"/>
    </row>
    <row r="660" spans="1:40" ht="12.75" customHeight="1" x14ac:dyDescent="0.2">
      <c r="A660" s="295"/>
      <c r="B660" s="296"/>
      <c r="C660" s="296"/>
      <c r="D660" s="296"/>
      <c r="E660" s="296"/>
      <c r="F660" s="296"/>
      <c r="G660" s="296"/>
      <c r="H660" s="296"/>
      <c r="I660" s="296"/>
      <c r="J660" s="296"/>
      <c r="K660" s="296"/>
      <c r="L660" s="296"/>
      <c r="M660" s="296"/>
      <c r="N660" s="296"/>
      <c r="O660" s="296"/>
      <c r="P660" s="296"/>
      <c r="Q660" s="296"/>
      <c r="R660" s="296"/>
      <c r="S660" s="297"/>
      <c r="T660" s="366"/>
      <c r="U660" s="366"/>
      <c r="V660" s="366"/>
      <c r="W660" s="366"/>
      <c r="X660" s="366"/>
      <c r="Y660" s="366"/>
      <c r="Z660" s="367"/>
      <c r="AA660" s="367"/>
      <c r="AB660" s="367"/>
      <c r="AC660" s="367"/>
      <c r="AD660" s="367"/>
      <c r="AE660" s="367"/>
      <c r="AF660" s="367"/>
      <c r="AG660" s="367"/>
      <c r="AH660" s="367"/>
      <c r="AI660" s="367"/>
      <c r="AJ660" s="367"/>
      <c r="AK660" s="95"/>
    </row>
    <row r="661" spans="1:40" ht="12.75" customHeight="1" x14ac:dyDescent="0.2">
      <c r="A661" s="295"/>
      <c r="B661" s="296"/>
      <c r="C661" s="296"/>
      <c r="D661" s="296"/>
      <c r="E661" s="296"/>
      <c r="F661" s="296"/>
      <c r="G661" s="296"/>
      <c r="H661" s="296"/>
      <c r="I661" s="296"/>
      <c r="J661" s="296"/>
      <c r="K661" s="296"/>
      <c r="L661" s="296"/>
      <c r="M661" s="296"/>
      <c r="N661" s="296"/>
      <c r="O661" s="296"/>
      <c r="P661" s="296"/>
      <c r="Q661" s="296"/>
      <c r="R661" s="296"/>
      <c r="S661" s="297"/>
      <c r="T661" s="366"/>
      <c r="U661" s="366"/>
      <c r="V661" s="366"/>
      <c r="W661" s="366"/>
      <c r="X661" s="366"/>
      <c r="Y661" s="366"/>
      <c r="Z661" s="367"/>
      <c r="AA661" s="367"/>
      <c r="AB661" s="367"/>
      <c r="AC661" s="367"/>
      <c r="AD661" s="367"/>
      <c r="AE661" s="367"/>
      <c r="AF661" s="367"/>
      <c r="AG661" s="367"/>
      <c r="AH661" s="367"/>
      <c r="AI661" s="367"/>
      <c r="AJ661" s="367"/>
      <c r="AK661" s="95"/>
    </row>
    <row r="662" spans="1:40" ht="12.75" customHeight="1" x14ac:dyDescent="0.2">
      <c r="A662" s="295"/>
      <c r="B662" s="296"/>
      <c r="C662" s="296"/>
      <c r="D662" s="296"/>
      <c r="E662" s="296"/>
      <c r="F662" s="296"/>
      <c r="G662" s="296"/>
      <c r="H662" s="296"/>
      <c r="I662" s="296"/>
      <c r="J662" s="296"/>
      <c r="K662" s="296"/>
      <c r="L662" s="296"/>
      <c r="M662" s="296"/>
      <c r="N662" s="296"/>
      <c r="O662" s="296"/>
      <c r="P662" s="296"/>
      <c r="Q662" s="296"/>
      <c r="R662" s="296"/>
      <c r="S662" s="297"/>
      <c r="T662" s="366"/>
      <c r="U662" s="366"/>
      <c r="V662" s="366"/>
      <c r="W662" s="366"/>
      <c r="X662" s="366"/>
      <c r="Y662" s="366"/>
      <c r="Z662" s="367"/>
      <c r="AA662" s="367"/>
      <c r="AB662" s="367"/>
      <c r="AC662" s="367"/>
      <c r="AD662" s="367"/>
      <c r="AE662" s="367"/>
      <c r="AF662" s="367"/>
      <c r="AG662" s="367"/>
      <c r="AH662" s="367"/>
      <c r="AI662" s="367"/>
      <c r="AJ662" s="367"/>
      <c r="AK662" s="95"/>
    </row>
    <row r="663" spans="1:40" ht="12.75" customHeight="1" x14ac:dyDescent="0.2">
      <c r="A663" s="295"/>
      <c r="B663" s="296"/>
      <c r="C663" s="296"/>
      <c r="D663" s="296"/>
      <c r="E663" s="296"/>
      <c r="F663" s="296"/>
      <c r="G663" s="296"/>
      <c r="H663" s="296"/>
      <c r="I663" s="296"/>
      <c r="J663" s="296"/>
      <c r="K663" s="296"/>
      <c r="L663" s="296"/>
      <c r="M663" s="296"/>
      <c r="N663" s="296"/>
      <c r="O663" s="296"/>
      <c r="P663" s="296"/>
      <c r="Q663" s="296"/>
      <c r="R663" s="296"/>
      <c r="S663" s="297"/>
      <c r="T663" s="366"/>
      <c r="U663" s="366"/>
      <c r="V663" s="366"/>
      <c r="W663" s="366"/>
      <c r="X663" s="366"/>
      <c r="Y663" s="366"/>
      <c r="Z663" s="367"/>
      <c r="AA663" s="367"/>
      <c r="AB663" s="367"/>
      <c r="AC663" s="367"/>
      <c r="AD663" s="367"/>
      <c r="AE663" s="367"/>
      <c r="AF663" s="367"/>
      <c r="AG663" s="367"/>
      <c r="AH663" s="367"/>
      <c r="AI663" s="367"/>
      <c r="AJ663" s="367"/>
      <c r="AK663" s="95"/>
    </row>
    <row r="664" spans="1:40" ht="12.75" customHeight="1" x14ac:dyDescent="0.2">
      <c r="A664" s="295"/>
      <c r="B664" s="296"/>
      <c r="C664" s="296"/>
      <c r="D664" s="296"/>
      <c r="E664" s="296"/>
      <c r="F664" s="296"/>
      <c r="G664" s="296"/>
      <c r="H664" s="296"/>
      <c r="I664" s="296"/>
      <c r="J664" s="296"/>
      <c r="K664" s="296"/>
      <c r="L664" s="296"/>
      <c r="M664" s="296"/>
      <c r="N664" s="296"/>
      <c r="O664" s="296"/>
      <c r="P664" s="296"/>
      <c r="Q664" s="296"/>
      <c r="R664" s="296"/>
      <c r="S664" s="297"/>
      <c r="T664" s="366"/>
      <c r="U664" s="366"/>
      <c r="V664" s="366"/>
      <c r="W664" s="366"/>
      <c r="X664" s="366"/>
      <c r="Y664" s="366"/>
      <c r="Z664" s="367"/>
      <c r="AA664" s="367"/>
      <c r="AB664" s="367"/>
      <c r="AC664" s="367"/>
      <c r="AD664" s="367"/>
      <c r="AE664" s="367"/>
      <c r="AF664" s="367"/>
      <c r="AG664" s="367"/>
      <c r="AH664" s="367"/>
      <c r="AI664" s="367"/>
      <c r="AJ664" s="367"/>
      <c r="AK664" s="95"/>
    </row>
    <row r="665" spans="1:40" ht="12.75" customHeight="1" x14ac:dyDescent="0.2">
      <c r="A665" s="295"/>
      <c r="B665" s="296"/>
      <c r="C665" s="296"/>
      <c r="D665" s="296"/>
      <c r="E665" s="296"/>
      <c r="F665" s="296"/>
      <c r="G665" s="296"/>
      <c r="H665" s="296"/>
      <c r="I665" s="296"/>
      <c r="J665" s="296"/>
      <c r="K665" s="296"/>
      <c r="L665" s="296"/>
      <c r="M665" s="296"/>
      <c r="N665" s="296"/>
      <c r="O665" s="296"/>
      <c r="P665" s="296"/>
      <c r="Q665" s="296"/>
      <c r="R665" s="296"/>
      <c r="S665" s="297"/>
      <c r="T665" s="366"/>
      <c r="U665" s="366"/>
      <c r="V665" s="366"/>
      <c r="W665" s="366"/>
      <c r="X665" s="366"/>
      <c r="Y665" s="366"/>
      <c r="Z665" s="367"/>
      <c r="AA665" s="367"/>
      <c r="AB665" s="367"/>
      <c r="AC665" s="367"/>
      <c r="AD665" s="367"/>
      <c r="AE665" s="367"/>
      <c r="AF665" s="367"/>
      <c r="AG665" s="367"/>
      <c r="AH665" s="367"/>
      <c r="AI665" s="367"/>
      <c r="AJ665" s="367"/>
      <c r="AK665" s="95"/>
    </row>
    <row r="666" spans="1:40" ht="12.75" customHeight="1" x14ac:dyDescent="0.2">
      <c r="A666" s="295"/>
      <c r="B666" s="296"/>
      <c r="C666" s="296"/>
      <c r="D666" s="296"/>
      <c r="E666" s="296"/>
      <c r="F666" s="296"/>
      <c r="G666" s="296"/>
      <c r="H666" s="296"/>
      <c r="I666" s="296"/>
      <c r="J666" s="296"/>
      <c r="K666" s="296"/>
      <c r="L666" s="296"/>
      <c r="M666" s="296"/>
      <c r="N666" s="296"/>
      <c r="O666" s="296"/>
      <c r="P666" s="296"/>
      <c r="Q666" s="296"/>
      <c r="R666" s="296"/>
      <c r="S666" s="297"/>
      <c r="T666" s="366"/>
      <c r="U666" s="366"/>
      <c r="V666" s="366"/>
      <c r="W666" s="366"/>
      <c r="X666" s="366"/>
      <c r="Y666" s="366"/>
      <c r="Z666" s="367"/>
      <c r="AA666" s="367"/>
      <c r="AB666" s="367"/>
      <c r="AC666" s="367"/>
      <c r="AD666" s="367"/>
      <c r="AE666" s="367"/>
      <c r="AF666" s="367"/>
      <c r="AG666" s="367"/>
      <c r="AH666" s="367"/>
      <c r="AI666" s="367"/>
      <c r="AJ666" s="367"/>
      <c r="AK666" s="95"/>
    </row>
    <row r="667" spans="1:40" ht="12.75" customHeight="1" x14ac:dyDescent="0.2">
      <c r="A667" s="295"/>
      <c r="B667" s="296"/>
      <c r="C667" s="296"/>
      <c r="D667" s="296"/>
      <c r="E667" s="296"/>
      <c r="F667" s="296"/>
      <c r="G667" s="296"/>
      <c r="H667" s="296"/>
      <c r="I667" s="296"/>
      <c r="J667" s="296"/>
      <c r="K667" s="296"/>
      <c r="L667" s="296"/>
      <c r="M667" s="296"/>
      <c r="N667" s="296"/>
      <c r="O667" s="296"/>
      <c r="P667" s="296"/>
      <c r="Q667" s="296"/>
      <c r="R667" s="296"/>
      <c r="S667" s="297"/>
      <c r="T667" s="366"/>
      <c r="U667" s="366"/>
      <c r="V667" s="366"/>
      <c r="W667" s="366"/>
      <c r="X667" s="366"/>
      <c r="Y667" s="366"/>
      <c r="Z667" s="367"/>
      <c r="AA667" s="367"/>
      <c r="AB667" s="367"/>
      <c r="AC667" s="367"/>
      <c r="AD667" s="367"/>
      <c r="AE667" s="367"/>
      <c r="AF667" s="367"/>
      <c r="AG667" s="367"/>
      <c r="AH667" s="367"/>
      <c r="AI667" s="367"/>
      <c r="AJ667" s="367"/>
      <c r="AK667" s="95"/>
    </row>
    <row r="668" spans="1:40" ht="12.75" customHeight="1" thickBot="1" x14ac:dyDescent="0.25">
      <c r="A668" s="509"/>
      <c r="B668" s="510"/>
      <c r="C668" s="510"/>
      <c r="D668" s="510"/>
      <c r="E668" s="510"/>
      <c r="F668" s="510"/>
      <c r="G668" s="510"/>
      <c r="H668" s="510"/>
      <c r="I668" s="510"/>
      <c r="J668" s="510"/>
      <c r="K668" s="510"/>
      <c r="L668" s="510"/>
      <c r="M668" s="510"/>
      <c r="N668" s="510"/>
      <c r="O668" s="510"/>
      <c r="P668" s="510"/>
      <c r="Q668" s="510"/>
      <c r="R668" s="510"/>
      <c r="S668" s="511"/>
      <c r="T668" s="512"/>
      <c r="U668" s="512"/>
      <c r="V668" s="512"/>
      <c r="W668" s="512"/>
      <c r="X668" s="512"/>
      <c r="Y668" s="512"/>
      <c r="Z668" s="404"/>
      <c r="AA668" s="404"/>
      <c r="AB668" s="404"/>
      <c r="AC668" s="404"/>
      <c r="AD668" s="404"/>
      <c r="AE668" s="404"/>
      <c r="AF668" s="404"/>
      <c r="AG668" s="404"/>
      <c r="AH668" s="404"/>
      <c r="AI668" s="404"/>
      <c r="AJ668" s="404"/>
      <c r="AK668" s="96"/>
    </row>
    <row r="669" spans="1:40" ht="12.75" customHeight="1" x14ac:dyDescent="0.2">
      <c r="A669" s="39"/>
      <c r="B669" s="39"/>
      <c r="C669" s="39"/>
      <c r="D669" s="39"/>
      <c r="E669" s="39"/>
      <c r="F669" s="39"/>
      <c r="G669" s="39"/>
      <c r="H669" s="39"/>
      <c r="I669" s="39"/>
      <c r="J669" s="39"/>
      <c r="K669" s="39"/>
      <c r="L669" s="39"/>
      <c r="M669" s="39"/>
      <c r="N669" s="39"/>
      <c r="O669" s="39"/>
      <c r="P669" s="39"/>
      <c r="Q669" s="39"/>
      <c r="R669" s="39"/>
      <c r="S669" s="39"/>
      <c r="T669" s="39"/>
      <c r="U669" s="39"/>
      <c r="V669" s="39"/>
      <c r="W669" s="39"/>
      <c r="X669" s="39"/>
      <c r="Y669" s="39"/>
      <c r="Z669" s="39"/>
      <c r="AA669" s="39"/>
      <c r="AB669" s="39"/>
      <c r="AC669" s="39"/>
      <c r="AD669" s="39"/>
      <c r="AE669" s="39"/>
      <c r="AF669" s="39"/>
      <c r="AG669" s="39"/>
      <c r="AH669" s="39"/>
      <c r="AI669" s="39"/>
      <c r="AJ669" s="39"/>
      <c r="AK669" s="39"/>
    </row>
    <row r="670" spans="1:40" ht="12.75" customHeight="1" x14ac:dyDescent="0.2">
      <c r="A670" s="70" t="s">
        <v>83</v>
      </c>
      <c r="B670" s="39"/>
      <c r="C670" s="39"/>
      <c r="D670" s="39"/>
      <c r="E670" s="39"/>
      <c r="F670" s="39"/>
      <c r="G670" s="39"/>
      <c r="H670" s="39"/>
      <c r="I670" s="39"/>
      <c r="J670" s="39"/>
      <c r="K670" s="39"/>
      <c r="L670" s="39"/>
      <c r="M670" s="39"/>
      <c r="N670" s="39"/>
      <c r="O670" s="39"/>
      <c r="P670" s="39"/>
      <c r="Q670" s="39"/>
      <c r="R670" s="39"/>
      <c r="S670" s="39"/>
      <c r="T670" s="39"/>
      <c r="U670" s="39"/>
      <c r="V670" s="39"/>
      <c r="W670" s="39"/>
      <c r="X670" s="39"/>
      <c r="Y670" s="39"/>
      <c r="Z670" s="39"/>
      <c r="AA670" s="39"/>
      <c r="AB670" s="39"/>
      <c r="AC670" s="39"/>
      <c r="AD670" s="39"/>
      <c r="AE670" s="39"/>
      <c r="AF670" s="39"/>
      <c r="AG670" s="39"/>
      <c r="AH670" s="39"/>
      <c r="AI670" s="39"/>
      <c r="AJ670" s="39"/>
      <c r="AK670" s="39"/>
    </row>
    <row r="671" spans="1:40" ht="12.75" customHeight="1" x14ac:dyDescent="0.2">
      <c r="A671" s="39"/>
      <c r="B671" s="39"/>
      <c r="C671" s="39"/>
      <c r="D671" s="39"/>
      <c r="E671" s="39"/>
      <c r="F671" s="39"/>
      <c r="G671" s="39"/>
      <c r="H671" s="39"/>
      <c r="I671" s="39"/>
      <c r="J671" s="39"/>
      <c r="K671" s="39"/>
      <c r="L671" s="39"/>
      <c r="M671" s="39"/>
      <c r="N671" s="39"/>
      <c r="O671" s="39"/>
      <c r="P671" s="39"/>
      <c r="Q671" s="39"/>
      <c r="R671" s="39"/>
      <c r="S671" s="39"/>
      <c r="T671" s="39"/>
      <c r="U671" s="39"/>
      <c r="V671" s="39"/>
      <c r="W671" s="39"/>
      <c r="X671" s="39"/>
      <c r="Y671" s="39"/>
      <c r="Z671" s="39"/>
      <c r="AA671" s="39"/>
      <c r="AB671" s="39"/>
      <c r="AC671" s="39"/>
      <c r="AD671" s="39"/>
      <c r="AE671" s="39"/>
      <c r="AF671" s="39"/>
      <c r="AG671" s="39"/>
      <c r="AH671" s="39"/>
      <c r="AI671" s="39"/>
      <c r="AJ671" s="39"/>
      <c r="AK671" s="39"/>
    </row>
    <row r="672" spans="1:40" ht="19.899999999999999" customHeight="1" x14ac:dyDescent="0.2">
      <c r="A672" s="513" t="s">
        <v>205</v>
      </c>
      <c r="B672" s="513"/>
      <c r="C672" s="513"/>
      <c r="D672" s="513"/>
      <c r="E672" s="513"/>
      <c r="F672" s="513"/>
      <c r="G672" s="513"/>
      <c r="H672" s="513"/>
      <c r="I672" s="513"/>
      <c r="J672" s="513"/>
      <c r="K672" s="513"/>
      <c r="L672" s="513"/>
      <c r="M672" s="513"/>
      <c r="N672" s="513"/>
      <c r="O672" s="513"/>
      <c r="P672" s="513"/>
      <c r="Q672" s="513"/>
      <c r="R672" s="513"/>
      <c r="S672" s="513"/>
      <c r="T672" s="513"/>
      <c r="U672" s="513"/>
      <c r="V672" s="513"/>
      <c r="W672" s="513"/>
      <c r="X672" s="513"/>
      <c r="Y672" s="513"/>
      <c r="Z672" s="513"/>
      <c r="AA672" s="513"/>
      <c r="AB672" s="513"/>
      <c r="AC672" s="513"/>
      <c r="AD672" s="513"/>
      <c r="AE672" s="513"/>
      <c r="AF672" s="513"/>
      <c r="AG672" s="513"/>
      <c r="AH672" s="513"/>
      <c r="AI672" s="513"/>
      <c r="AJ672" s="513"/>
      <c r="AK672" s="513"/>
      <c r="AL672" s="79"/>
      <c r="AM672" s="79"/>
      <c r="AN672" s="78"/>
    </row>
    <row r="673" spans="1:37" x14ac:dyDescent="0.2">
      <c r="A673" s="39"/>
      <c r="B673" s="39"/>
      <c r="C673" s="39"/>
      <c r="D673" s="39"/>
      <c r="E673" s="39"/>
      <c r="F673" s="39"/>
      <c r="G673" s="39"/>
      <c r="H673" s="39"/>
      <c r="I673" s="39"/>
      <c r="J673" s="39"/>
      <c r="K673" s="39"/>
      <c r="L673" s="39"/>
      <c r="M673" s="39"/>
      <c r="N673" s="39"/>
      <c r="O673" s="39"/>
      <c r="P673" s="39"/>
      <c r="Q673" s="39"/>
      <c r="R673" s="39"/>
      <c r="S673" s="39"/>
      <c r="T673" s="39"/>
      <c r="U673" s="39"/>
      <c r="V673" s="39"/>
      <c r="W673" s="39"/>
      <c r="X673" s="39"/>
      <c r="Y673" s="39"/>
      <c r="Z673" s="39"/>
      <c r="AA673" s="39"/>
      <c r="AB673" s="39"/>
      <c r="AC673" s="39"/>
      <c r="AD673" s="39"/>
      <c r="AE673" s="39"/>
      <c r="AF673" s="39"/>
      <c r="AG673" s="39"/>
      <c r="AH673" s="39"/>
      <c r="AI673" s="39"/>
      <c r="AJ673" s="39"/>
      <c r="AK673" s="39"/>
    </row>
    <row r="674" spans="1:37" ht="11.25" customHeight="1" x14ac:dyDescent="0.2">
      <c r="A674" s="39" t="s">
        <v>63</v>
      </c>
      <c r="B674" s="39"/>
      <c r="C674" s="39"/>
      <c r="D674" s="39"/>
      <c r="E674" s="39"/>
      <c r="F674" s="39"/>
      <c r="G674" s="39"/>
      <c r="H674" s="39"/>
      <c r="I674" s="39"/>
      <c r="J674" s="39"/>
      <c r="K674" s="39"/>
      <c r="L674" s="39"/>
      <c r="M674" s="39"/>
      <c r="N674" s="39"/>
      <c r="O674" s="39"/>
      <c r="P674" s="39"/>
      <c r="Q674" s="39"/>
      <c r="R674" s="39"/>
      <c r="S674" s="39"/>
      <c r="T674" s="39"/>
      <c r="U674" s="39"/>
      <c r="V674" s="39"/>
      <c r="W674" s="39"/>
      <c r="X674" s="39"/>
      <c r="Y674" s="39"/>
      <c r="Z674" s="39"/>
      <c r="AA674" s="39"/>
      <c r="AB674" s="39"/>
      <c r="AC674" s="39"/>
      <c r="AD674" s="39"/>
      <c r="AE674" s="39"/>
      <c r="AF674" s="39"/>
      <c r="AG674" s="39"/>
      <c r="AH674" s="39"/>
      <c r="AI674" s="39"/>
      <c r="AJ674" s="39"/>
      <c r="AK674" s="39"/>
    </row>
    <row r="675" spans="1:37" x14ac:dyDescent="0.2">
      <c r="A675" s="39"/>
      <c r="B675" s="39"/>
      <c r="C675" s="39"/>
      <c r="D675" s="39"/>
      <c r="E675" s="39"/>
      <c r="F675" s="39"/>
      <c r="G675" s="39"/>
      <c r="H675" s="39"/>
      <c r="I675" s="39"/>
      <c r="J675" s="39"/>
      <c r="K675" s="39"/>
      <c r="L675" s="39"/>
      <c r="M675" s="39"/>
      <c r="N675" s="39"/>
      <c r="O675" s="39"/>
      <c r="P675" s="39"/>
      <c r="Q675" s="39"/>
      <c r="R675" s="39"/>
      <c r="S675" s="39"/>
      <c r="T675" s="39"/>
      <c r="U675" s="39"/>
      <c r="V675" s="39"/>
      <c r="W675" s="39"/>
      <c r="X675" s="39"/>
      <c r="Y675" s="39"/>
      <c r="Z675" s="39"/>
      <c r="AA675" s="39"/>
      <c r="AB675" s="39"/>
      <c r="AC675" s="39"/>
      <c r="AD675" s="39"/>
      <c r="AE675" s="39"/>
      <c r="AF675" s="39"/>
      <c r="AG675" s="39"/>
      <c r="AH675" s="39"/>
      <c r="AI675" s="39"/>
      <c r="AJ675" s="39"/>
      <c r="AK675" s="39"/>
    </row>
    <row r="676" spans="1:37" x14ac:dyDescent="0.2">
      <c r="A676" s="39"/>
      <c r="B676" s="39"/>
      <c r="C676" s="39"/>
      <c r="D676" s="39"/>
      <c r="E676" s="39"/>
      <c r="F676" s="39"/>
      <c r="G676" s="39"/>
      <c r="H676" s="39"/>
      <c r="I676" s="39"/>
      <c r="J676" s="39"/>
      <c r="K676" s="39"/>
      <c r="L676" s="39"/>
      <c r="M676" s="39"/>
      <c r="N676" s="39"/>
      <c r="O676" s="39"/>
      <c r="P676" s="39"/>
      <c r="Q676" s="39"/>
      <c r="R676" s="39"/>
      <c r="S676" s="39"/>
      <c r="T676" s="39"/>
      <c r="U676" s="39"/>
      <c r="V676" s="39"/>
      <c r="W676" s="39"/>
      <c r="X676" s="39"/>
      <c r="Y676" s="39"/>
      <c r="Z676" s="39"/>
      <c r="AA676" s="39"/>
      <c r="AB676" s="39"/>
      <c r="AC676" s="39"/>
      <c r="AD676" s="39"/>
      <c r="AE676" s="39"/>
      <c r="AF676" s="39"/>
      <c r="AG676" s="39"/>
      <c r="AH676" s="39"/>
      <c r="AI676" s="39"/>
      <c r="AJ676" s="64"/>
      <c r="AK676" s="65"/>
    </row>
    <row r="677" spans="1:37" ht="12.75" customHeight="1" x14ac:dyDescent="0.2">
      <c r="A677" s="49" t="s">
        <v>148</v>
      </c>
      <c r="B677" s="39"/>
      <c r="C677" s="39"/>
      <c r="D677" s="39"/>
      <c r="E677" s="39"/>
      <c r="F677" s="39"/>
      <c r="G677" s="39"/>
      <c r="H677" s="39"/>
      <c r="I677" s="39"/>
      <c r="J677" s="39"/>
      <c r="K677" s="39"/>
      <c r="L677" s="39"/>
      <c r="M677" s="39"/>
      <c r="N677" s="39"/>
      <c r="O677" s="39"/>
      <c r="P677" s="39"/>
      <c r="Q677" s="39"/>
      <c r="R677" s="39"/>
      <c r="S677" s="39"/>
      <c r="T677" s="39"/>
      <c r="U677" s="39"/>
      <c r="V677" s="39"/>
      <c r="W677" s="39"/>
      <c r="X677" s="39"/>
      <c r="Y677" s="39"/>
      <c r="Z677" s="39"/>
      <c r="AA677" s="39"/>
      <c r="AB677" s="39"/>
      <c r="AC677" s="39"/>
      <c r="AD677" s="39"/>
      <c r="AE677" s="39"/>
      <c r="AF677" s="39"/>
      <c r="AG677" s="39"/>
      <c r="AH677" s="39"/>
      <c r="AI677" s="39"/>
      <c r="AJ677" s="39"/>
      <c r="AK677" s="39"/>
    </row>
    <row r="678" spans="1:37" x14ac:dyDescent="0.2">
      <c r="A678" s="49"/>
      <c r="B678" s="39"/>
      <c r="C678" s="39"/>
      <c r="D678" s="39"/>
      <c r="E678" s="39"/>
      <c r="F678" s="39"/>
      <c r="G678" s="39"/>
      <c r="H678" s="39"/>
      <c r="I678" s="39"/>
      <c r="J678" s="39"/>
      <c r="K678" s="39"/>
      <c r="L678" s="39"/>
      <c r="M678" s="39"/>
      <c r="N678" s="39"/>
      <c r="O678" s="39"/>
      <c r="P678" s="39"/>
      <c r="Q678" s="39"/>
      <c r="R678" s="39"/>
      <c r="S678" s="39"/>
      <c r="T678" s="39"/>
      <c r="U678" s="39"/>
      <c r="V678" s="39"/>
      <c r="W678" s="39"/>
      <c r="X678" s="39"/>
      <c r="Y678" s="39"/>
      <c r="Z678" s="39"/>
      <c r="AA678" s="39"/>
      <c r="AB678" s="39"/>
      <c r="AC678" s="39"/>
      <c r="AD678" s="39"/>
      <c r="AE678" s="39"/>
      <c r="AF678" s="39"/>
      <c r="AG678" s="39"/>
      <c r="AH678" s="39"/>
      <c r="AI678" s="39"/>
      <c r="AJ678" s="39"/>
      <c r="AK678" s="39"/>
    </row>
    <row r="679" spans="1:37" ht="13.5" thickBot="1" x14ac:dyDescent="0.25">
      <c r="A679" s="39" t="s">
        <v>151</v>
      </c>
      <c r="B679" s="39"/>
      <c r="C679" s="39"/>
      <c r="D679" s="39"/>
      <c r="E679" s="39"/>
      <c r="F679" s="39"/>
      <c r="G679" s="39"/>
      <c r="H679" s="39"/>
      <c r="I679" s="39"/>
      <c r="J679" s="39"/>
      <c r="K679" s="39"/>
      <c r="L679" s="39"/>
      <c r="M679" s="39"/>
      <c r="N679" s="39"/>
      <c r="O679" s="39"/>
      <c r="P679" s="39"/>
      <c r="Q679" s="39"/>
      <c r="R679" s="39"/>
      <c r="S679" s="39"/>
      <c r="T679" s="39"/>
      <c r="U679" s="39"/>
      <c r="V679" s="39"/>
      <c r="W679" s="39"/>
      <c r="X679" s="39"/>
      <c r="Y679" s="39"/>
      <c r="Z679" s="39"/>
      <c r="AA679" s="39"/>
      <c r="AB679" s="39"/>
      <c r="AC679" s="39"/>
      <c r="AD679" s="39"/>
      <c r="AE679" s="39"/>
      <c r="AF679" s="39"/>
      <c r="AG679" s="39"/>
      <c r="AH679" s="39"/>
      <c r="AI679" s="39"/>
      <c r="AJ679" s="39"/>
      <c r="AK679" s="39"/>
    </row>
    <row r="680" spans="1:37" x14ac:dyDescent="0.2">
      <c r="A680" s="446" t="s">
        <v>69</v>
      </c>
      <c r="B680" s="434"/>
      <c r="C680" s="434"/>
      <c r="D680" s="434"/>
      <c r="E680" s="434"/>
      <c r="F680" s="434"/>
      <c r="G680" s="434"/>
      <c r="H680" s="434"/>
      <c r="I680" s="434"/>
      <c r="J680" s="434"/>
      <c r="K680" s="434"/>
      <c r="L680" s="447"/>
      <c r="M680" s="378" t="s">
        <v>67</v>
      </c>
      <c r="N680" s="379"/>
      <c r="O680" s="379"/>
      <c r="P680" s="379"/>
      <c r="Q680" s="379"/>
      <c r="R680" s="379"/>
      <c r="S680" s="379"/>
      <c r="T680" s="379"/>
      <c r="U680" s="379"/>
      <c r="V680" s="380"/>
      <c r="W680" s="378" t="s">
        <v>68</v>
      </c>
      <c r="X680" s="379"/>
      <c r="Y680" s="379"/>
      <c r="Z680" s="379"/>
      <c r="AA680" s="560"/>
      <c r="AB680" s="39"/>
      <c r="AC680" s="39"/>
      <c r="AD680" s="39"/>
      <c r="AE680" s="39"/>
      <c r="AF680" s="39"/>
      <c r="AG680" s="39"/>
      <c r="AH680" s="39"/>
      <c r="AI680" s="39"/>
      <c r="AJ680" s="39"/>
      <c r="AK680" s="39"/>
    </row>
    <row r="681" spans="1:37" x14ac:dyDescent="0.2">
      <c r="A681" s="448"/>
      <c r="B681" s="437"/>
      <c r="C681" s="437"/>
      <c r="D681" s="437"/>
      <c r="E681" s="437"/>
      <c r="F681" s="437"/>
      <c r="G681" s="437"/>
      <c r="H681" s="437"/>
      <c r="I681" s="437"/>
      <c r="J681" s="437"/>
      <c r="K681" s="437"/>
      <c r="L681" s="449"/>
      <c r="M681" s="463"/>
      <c r="N681" s="464"/>
      <c r="O681" s="464"/>
      <c r="P681" s="464"/>
      <c r="Q681" s="464"/>
      <c r="R681" s="464"/>
      <c r="S681" s="464"/>
      <c r="T681" s="464"/>
      <c r="U681" s="464"/>
      <c r="V681" s="465"/>
      <c r="W681" s="460"/>
      <c r="X681" s="461"/>
      <c r="Y681" s="461"/>
      <c r="Z681" s="461"/>
      <c r="AA681" s="942"/>
      <c r="AB681" s="39"/>
      <c r="AC681" s="39"/>
      <c r="AD681" s="39"/>
      <c r="AE681" s="39"/>
      <c r="AF681" s="39"/>
      <c r="AG681" s="39"/>
      <c r="AH681" s="39"/>
      <c r="AI681" s="39"/>
      <c r="AJ681" s="39"/>
      <c r="AK681" s="39"/>
    </row>
    <row r="682" spans="1:37" x14ac:dyDescent="0.2">
      <c r="A682" s="450"/>
      <c r="B682" s="440"/>
      <c r="C682" s="440"/>
      <c r="D682" s="440"/>
      <c r="E682" s="440"/>
      <c r="F682" s="440"/>
      <c r="G682" s="440"/>
      <c r="H682" s="440"/>
      <c r="I682" s="440"/>
      <c r="J682" s="440"/>
      <c r="K682" s="440"/>
      <c r="L682" s="451"/>
      <c r="M682" s="522" t="s">
        <v>66</v>
      </c>
      <c r="N682" s="523"/>
      <c r="O682" s="523"/>
      <c r="P682" s="523"/>
      <c r="Q682" s="524"/>
      <c r="R682" s="522" t="s">
        <v>65</v>
      </c>
      <c r="S682" s="523"/>
      <c r="T682" s="523"/>
      <c r="U682" s="523"/>
      <c r="V682" s="524"/>
      <c r="W682" s="463"/>
      <c r="X682" s="464"/>
      <c r="Y682" s="464"/>
      <c r="Z682" s="464"/>
      <c r="AA682" s="943"/>
      <c r="AB682" s="39"/>
      <c r="AC682" s="39"/>
      <c r="AD682" s="39"/>
      <c r="AE682" s="39"/>
      <c r="AF682" s="39"/>
      <c r="AG682" s="39"/>
      <c r="AH682" s="39"/>
      <c r="AI682" s="39"/>
      <c r="AJ682" s="39"/>
      <c r="AK682" s="39"/>
    </row>
    <row r="683" spans="1:37" ht="12.75" customHeight="1" x14ac:dyDescent="0.2">
      <c r="A683" s="941" t="s">
        <v>64</v>
      </c>
      <c r="B683" s="554"/>
      <c r="C683" s="554"/>
      <c r="D683" s="554"/>
      <c r="E683" s="554"/>
      <c r="F683" s="554"/>
      <c r="G683" s="554"/>
      <c r="H683" s="554"/>
      <c r="I683" s="554"/>
      <c r="J683" s="554"/>
      <c r="K683" s="554"/>
      <c r="L683" s="851"/>
      <c r="M683" s="525">
        <f>O516</f>
        <v>0</v>
      </c>
      <c r="N683" s="526"/>
      <c r="O683" s="526"/>
      <c r="P683" s="526"/>
      <c r="Q683" s="527"/>
      <c r="R683" s="525">
        <f>V516</f>
        <v>0</v>
      </c>
      <c r="S683" s="526"/>
      <c r="T683" s="526"/>
      <c r="U683" s="526"/>
      <c r="V683" s="527"/>
      <c r="W683" s="525">
        <f>SUM(M683:V683)</f>
        <v>0</v>
      </c>
      <c r="X683" s="526"/>
      <c r="Y683" s="526"/>
      <c r="Z683" s="526"/>
      <c r="AA683" s="931"/>
      <c r="AB683" s="39"/>
      <c r="AC683" s="39"/>
      <c r="AD683" s="39"/>
      <c r="AE683" s="39"/>
      <c r="AF683" s="39"/>
      <c r="AG683" s="39"/>
      <c r="AH683" s="39"/>
      <c r="AI683" s="39"/>
      <c r="AJ683" s="39"/>
      <c r="AK683" s="39"/>
    </row>
    <row r="684" spans="1:37" ht="18" customHeight="1" x14ac:dyDescent="0.2">
      <c r="A684" s="514" t="s">
        <v>173</v>
      </c>
      <c r="B684" s="515"/>
      <c r="C684" s="515"/>
      <c r="D684" s="515"/>
      <c r="E684" s="515"/>
      <c r="F684" s="515"/>
      <c r="G684" s="515"/>
      <c r="H684" s="515"/>
      <c r="I684" s="515"/>
      <c r="J684" s="515"/>
      <c r="K684" s="515"/>
      <c r="L684" s="516"/>
      <c r="M684" s="503">
        <f>+O562</f>
        <v>0</v>
      </c>
      <c r="N684" s="504"/>
      <c r="O684" s="504"/>
      <c r="P684" s="504"/>
      <c r="Q684" s="520"/>
      <c r="R684" s="503" t="e">
        <f>+V562</f>
        <v>#VALUE!</v>
      </c>
      <c r="S684" s="504"/>
      <c r="T684" s="504"/>
      <c r="U684" s="504"/>
      <c r="V684" s="520"/>
      <c r="W684" s="503" t="e">
        <f>M684+R684</f>
        <v>#VALUE!</v>
      </c>
      <c r="X684" s="504"/>
      <c r="Y684" s="504"/>
      <c r="Z684" s="504"/>
      <c r="AA684" s="505"/>
      <c r="AB684" s="39"/>
      <c r="AC684" s="39"/>
      <c r="AD684" s="39"/>
      <c r="AE684" s="39"/>
      <c r="AF684" s="39"/>
      <c r="AG684" s="39"/>
      <c r="AH684" s="39"/>
      <c r="AI684" s="39"/>
      <c r="AJ684" s="39"/>
      <c r="AK684" s="39"/>
    </row>
    <row r="685" spans="1:37" ht="5.25" customHeight="1" x14ac:dyDescent="0.2">
      <c r="A685" s="517"/>
      <c r="B685" s="518"/>
      <c r="C685" s="518"/>
      <c r="D685" s="518"/>
      <c r="E685" s="518"/>
      <c r="F685" s="518"/>
      <c r="G685" s="518"/>
      <c r="H685" s="518"/>
      <c r="I685" s="518"/>
      <c r="J685" s="518"/>
      <c r="K685" s="518"/>
      <c r="L685" s="519"/>
      <c r="M685" s="506"/>
      <c r="N685" s="507"/>
      <c r="O685" s="507"/>
      <c r="P685" s="507"/>
      <c r="Q685" s="521"/>
      <c r="R685" s="506"/>
      <c r="S685" s="507"/>
      <c r="T685" s="507"/>
      <c r="U685" s="507"/>
      <c r="V685" s="521"/>
      <c r="W685" s="506"/>
      <c r="X685" s="507"/>
      <c r="Y685" s="507"/>
      <c r="Z685" s="507"/>
      <c r="AA685" s="508"/>
      <c r="AB685" s="39"/>
      <c r="AC685" s="39"/>
      <c r="AD685" s="39"/>
      <c r="AE685" s="39"/>
      <c r="AF685" s="39"/>
      <c r="AG685" s="39"/>
      <c r="AH685" s="39"/>
      <c r="AI685" s="39"/>
      <c r="AJ685" s="39"/>
      <c r="AK685" s="39"/>
    </row>
    <row r="686" spans="1:37" ht="13.5" thickBot="1" x14ac:dyDescent="0.25">
      <c r="A686" s="938" t="s">
        <v>70</v>
      </c>
      <c r="B686" s="939"/>
      <c r="C686" s="939"/>
      <c r="D686" s="939"/>
      <c r="E686" s="939"/>
      <c r="F686" s="939"/>
      <c r="G686" s="939"/>
      <c r="H686" s="939"/>
      <c r="I686" s="939"/>
      <c r="J686" s="939"/>
      <c r="K686" s="939"/>
      <c r="L686" s="940"/>
      <c r="M686" s="944">
        <f>SUM(M683:Q685)</f>
        <v>0</v>
      </c>
      <c r="N686" s="945"/>
      <c r="O686" s="945"/>
      <c r="P686" s="945"/>
      <c r="Q686" s="946"/>
      <c r="R686" s="944" t="e">
        <f>SUM(R683:V685)</f>
        <v>#VALUE!</v>
      </c>
      <c r="S686" s="945"/>
      <c r="T686" s="945"/>
      <c r="U686" s="945"/>
      <c r="V686" s="946"/>
      <c r="W686" s="944" t="e">
        <f>SUM(W683:AA685)</f>
        <v>#VALUE!</v>
      </c>
      <c r="X686" s="945"/>
      <c r="Y686" s="945"/>
      <c r="Z686" s="945"/>
      <c r="AA686" s="951"/>
      <c r="AB686" s="39"/>
      <c r="AC686" s="39"/>
      <c r="AD686" s="39"/>
      <c r="AE686" s="39"/>
      <c r="AF686" s="39"/>
      <c r="AG686" s="39"/>
      <c r="AH686" s="39"/>
      <c r="AI686" s="39"/>
      <c r="AJ686" s="39"/>
      <c r="AK686" s="39"/>
    </row>
    <row r="687" spans="1:37" ht="26.25" customHeight="1" x14ac:dyDescent="0.2">
      <c r="A687" s="39"/>
      <c r="B687" s="39"/>
      <c r="C687" s="39"/>
      <c r="D687" s="39"/>
      <c r="E687" s="39"/>
      <c r="F687" s="39"/>
      <c r="G687" s="39"/>
      <c r="H687" s="39"/>
      <c r="I687" s="39"/>
      <c r="J687" s="39"/>
      <c r="K687" s="39"/>
      <c r="L687" s="39"/>
      <c r="M687" s="39"/>
      <c r="N687" s="39"/>
      <c r="O687" s="39"/>
      <c r="P687" s="39"/>
      <c r="Q687" s="39"/>
      <c r="R687" s="39"/>
      <c r="S687" s="39"/>
      <c r="T687" s="39"/>
      <c r="U687" s="39"/>
      <c r="V687" s="39"/>
      <c r="W687" s="39"/>
      <c r="X687" s="39"/>
      <c r="Y687" s="39"/>
      <c r="Z687" s="39"/>
      <c r="AA687" s="39"/>
      <c r="AB687" s="39"/>
      <c r="AC687" s="39"/>
      <c r="AD687" s="39"/>
      <c r="AE687" s="39"/>
      <c r="AF687" s="39"/>
      <c r="AG687" s="39"/>
      <c r="AH687" s="39"/>
      <c r="AI687" s="39"/>
      <c r="AJ687" s="39"/>
      <c r="AK687" s="39"/>
    </row>
    <row r="688" spans="1:37" ht="13.5" customHeight="1" x14ac:dyDescent="0.2">
      <c r="A688" s="38" t="s">
        <v>150</v>
      </c>
      <c r="B688" s="39"/>
      <c r="C688" s="39"/>
      <c r="D688" s="39"/>
      <c r="E688" s="39"/>
      <c r="F688" s="39"/>
      <c r="G688" s="39"/>
      <c r="H688" s="39"/>
      <c r="I688" s="39"/>
      <c r="J688" s="39"/>
      <c r="K688" s="39"/>
      <c r="L688" s="39"/>
      <c r="M688" s="39"/>
      <c r="N688" s="39"/>
      <c r="O688" s="39"/>
      <c r="P688" s="39"/>
      <c r="Q688" s="39"/>
      <c r="R688" s="39"/>
      <c r="S688" s="39"/>
      <c r="T688" s="39"/>
      <c r="U688" s="39"/>
      <c r="V688" s="39"/>
      <c r="W688" s="39"/>
      <c r="X688" s="39"/>
      <c r="Y688" s="39"/>
      <c r="Z688" s="39"/>
      <c r="AA688" s="39"/>
      <c r="AB688" s="39"/>
      <c r="AC688" s="39"/>
      <c r="AD688" s="39"/>
      <c r="AE688" s="39"/>
      <c r="AF688" s="39"/>
      <c r="AG688" s="39"/>
      <c r="AH688" s="39"/>
      <c r="AI688" s="39"/>
      <c r="AJ688" s="39"/>
      <c r="AK688" s="39"/>
    </row>
    <row r="689" spans="1:37" ht="13.5" customHeight="1" x14ac:dyDescent="0.2">
      <c r="A689" s="39"/>
      <c r="B689" s="39"/>
      <c r="C689" s="39"/>
      <c r="D689" s="39"/>
      <c r="E689" s="39"/>
      <c r="F689" s="39"/>
      <c r="G689" s="39"/>
      <c r="H689" s="39"/>
      <c r="I689" s="39"/>
      <c r="J689" s="39"/>
      <c r="K689" s="39"/>
      <c r="L689" s="39"/>
      <c r="M689" s="39"/>
      <c r="N689" s="39"/>
      <c r="O689" s="39"/>
      <c r="P689" s="39"/>
      <c r="Q689" s="39"/>
      <c r="R689" s="39"/>
      <c r="S689" s="39"/>
      <c r="T689" s="39"/>
      <c r="U689" s="39"/>
      <c r="V689" s="39"/>
      <c r="W689" s="39"/>
      <c r="X689" s="39"/>
      <c r="Y689" s="39"/>
      <c r="Z689" s="39"/>
      <c r="AA689" s="39"/>
      <c r="AB689" s="39"/>
      <c r="AC689" s="39"/>
      <c r="AD689" s="39"/>
      <c r="AE689" s="39"/>
      <c r="AF689" s="39"/>
      <c r="AG689" s="39"/>
      <c r="AH689" s="39"/>
      <c r="AI689" s="39"/>
      <c r="AJ689" s="39"/>
      <c r="AK689" s="39"/>
    </row>
    <row r="690" spans="1:37" ht="27" customHeight="1" x14ac:dyDescent="0.2">
      <c r="A690" s="39" t="s">
        <v>71</v>
      </c>
      <c r="B690" s="39"/>
      <c r="C690" s="39"/>
      <c r="D690" s="39"/>
      <c r="E690" s="39"/>
      <c r="F690" s="39"/>
      <c r="G690" s="39"/>
      <c r="H690" s="39"/>
      <c r="I690" s="39"/>
      <c r="J690" s="39"/>
      <c r="K690" s="39"/>
      <c r="L690" s="39"/>
      <c r="M690" s="39"/>
      <c r="N690" s="39"/>
      <c r="O690" s="39"/>
      <c r="P690" s="39"/>
      <c r="Q690" s="39"/>
      <c r="R690" s="39"/>
      <c r="S690" s="39"/>
      <c r="T690" s="39"/>
      <c r="U690" s="39"/>
      <c r="V690" s="39"/>
      <c r="W690" s="39"/>
      <c r="X690" s="39"/>
      <c r="Y690" s="39"/>
      <c r="Z690" s="39"/>
      <c r="AA690" s="39"/>
      <c r="AB690" s="39"/>
      <c r="AC690" s="39"/>
      <c r="AD690" s="39"/>
      <c r="AE690" s="39"/>
      <c r="AF690" s="39"/>
      <c r="AG690" s="39"/>
      <c r="AH690" s="39"/>
      <c r="AI690" s="39"/>
      <c r="AJ690" s="39"/>
      <c r="AK690" s="39"/>
    </row>
    <row r="691" spans="1:37" x14ac:dyDescent="0.2">
      <c r="A691" s="39"/>
      <c r="B691" s="39"/>
      <c r="C691" s="39"/>
      <c r="D691" s="39"/>
      <c r="E691" s="39"/>
      <c r="F691" s="39"/>
      <c r="G691" s="39"/>
      <c r="H691" s="39"/>
      <c r="I691" s="39"/>
      <c r="J691" s="39"/>
      <c r="K691" s="39"/>
      <c r="L691" s="39"/>
      <c r="M691" s="39"/>
      <c r="N691" s="39"/>
      <c r="O691" s="39"/>
      <c r="P691" s="39"/>
      <c r="Q691" s="39"/>
      <c r="R691" s="39"/>
      <c r="S691" s="39"/>
      <c r="T691" s="39"/>
      <c r="U691" s="39"/>
      <c r="V691" s="39"/>
      <c r="W691" s="39"/>
      <c r="X691" s="39"/>
      <c r="Y691" s="39"/>
      <c r="Z691" s="39"/>
      <c r="AA691" s="39"/>
      <c r="AB691" s="39"/>
      <c r="AC691" s="39"/>
      <c r="AD691" s="39"/>
      <c r="AE691" s="39"/>
      <c r="AF691" s="39"/>
      <c r="AG691" s="39"/>
      <c r="AH691" s="39"/>
      <c r="AI691" s="39"/>
      <c r="AJ691" s="39"/>
      <c r="AK691" s="39"/>
    </row>
    <row r="692" spans="1:37" x14ac:dyDescent="0.2">
      <c r="A692" s="568" t="s">
        <v>188</v>
      </c>
      <c r="B692" s="568"/>
      <c r="C692" s="568"/>
      <c r="D692" s="568"/>
      <c r="E692" s="568"/>
      <c r="F692" s="568"/>
      <c r="G692" s="568"/>
      <c r="H692" s="568"/>
      <c r="I692" s="568"/>
      <c r="J692" s="568"/>
      <c r="K692" s="568"/>
      <c r="L692" s="568"/>
      <c r="M692" s="568"/>
      <c r="N692" s="568"/>
      <c r="O692" s="568"/>
      <c r="P692" s="922"/>
      <c r="Q692" s="500"/>
      <c r="R692" s="501"/>
      <c r="S692" s="502"/>
      <c r="T692" s="39"/>
      <c r="U692" s="39"/>
      <c r="V692" s="39"/>
      <c r="W692" s="39"/>
      <c r="X692" s="39"/>
      <c r="Y692" s="39"/>
      <c r="Z692" s="39"/>
      <c r="AA692" s="39"/>
      <c r="AB692" s="39"/>
      <c r="AC692" s="39"/>
      <c r="AD692" s="39"/>
      <c r="AE692" s="39"/>
      <c r="AF692" s="39"/>
      <c r="AG692" s="39"/>
      <c r="AH692" s="39"/>
      <c r="AI692" s="39"/>
      <c r="AJ692" s="39"/>
      <c r="AK692" s="39"/>
    </row>
    <row r="693" spans="1:37" ht="13.5" thickBot="1" x14ac:dyDescent="0.25">
      <c r="A693" s="39"/>
      <c r="B693" s="39"/>
      <c r="C693" s="39"/>
      <c r="D693" s="39"/>
      <c r="E693" s="39"/>
      <c r="F693" s="39"/>
      <c r="G693" s="39"/>
      <c r="H693" s="39"/>
      <c r="I693" s="39"/>
      <c r="J693" s="39"/>
      <c r="K693" s="39"/>
      <c r="L693" s="39"/>
      <c r="M693" s="39"/>
      <c r="N693" s="39"/>
      <c r="O693" s="39"/>
      <c r="P693" s="39"/>
      <c r="Q693" s="39"/>
      <c r="R693" s="39"/>
      <c r="S693" s="39"/>
      <c r="T693" s="39"/>
      <c r="U693" s="39"/>
      <c r="V693" s="39"/>
      <c r="W693" s="39"/>
      <c r="X693" s="39"/>
      <c r="Y693" s="39"/>
      <c r="Z693" s="39"/>
      <c r="AA693" s="39"/>
      <c r="AB693" s="39"/>
      <c r="AC693" s="39"/>
      <c r="AD693" s="39"/>
      <c r="AE693" s="39"/>
      <c r="AF693" s="39"/>
      <c r="AG693" s="39"/>
      <c r="AH693" s="39"/>
      <c r="AI693" s="39"/>
      <c r="AJ693" s="39"/>
      <c r="AK693" s="39"/>
    </row>
    <row r="694" spans="1:37" x14ac:dyDescent="0.2">
      <c r="A694" s="446" t="s">
        <v>72</v>
      </c>
      <c r="B694" s="434"/>
      <c r="C694" s="434"/>
      <c r="D694" s="434"/>
      <c r="E694" s="434"/>
      <c r="F694" s="434"/>
      <c r="G694" s="434"/>
      <c r="H694" s="447"/>
      <c r="I694" s="320" t="s">
        <v>108</v>
      </c>
      <c r="J694" s="321"/>
      <c r="K694" s="321"/>
      <c r="L694" s="947"/>
      <c r="M694" s="378" t="s">
        <v>73</v>
      </c>
      <c r="N694" s="434"/>
      <c r="O694" s="434"/>
      <c r="P694" s="434"/>
      <c r="Q694" s="434"/>
      <c r="R694" s="447"/>
      <c r="S694" s="378" t="s">
        <v>74</v>
      </c>
      <c r="T694" s="434"/>
      <c r="U694" s="434"/>
      <c r="V694" s="434"/>
      <c r="W694" s="434"/>
      <c r="X694" s="447"/>
      <c r="Y694" s="378" t="s">
        <v>75</v>
      </c>
      <c r="Z694" s="434"/>
      <c r="AA694" s="434"/>
      <c r="AB694" s="447"/>
      <c r="AC694" s="378" t="s">
        <v>70</v>
      </c>
      <c r="AD694" s="434"/>
      <c r="AE694" s="434"/>
      <c r="AF694" s="434"/>
      <c r="AG694" s="434"/>
      <c r="AH694" s="435"/>
      <c r="AI694" s="39"/>
      <c r="AJ694" s="39"/>
      <c r="AK694" s="39"/>
    </row>
    <row r="695" spans="1:37" x14ac:dyDescent="0.2">
      <c r="A695" s="450"/>
      <c r="B695" s="440"/>
      <c r="C695" s="440"/>
      <c r="D695" s="440"/>
      <c r="E695" s="440"/>
      <c r="F695" s="440"/>
      <c r="G695" s="440"/>
      <c r="H695" s="451"/>
      <c r="I695" s="948"/>
      <c r="J695" s="949"/>
      <c r="K695" s="949"/>
      <c r="L695" s="950"/>
      <c r="M695" s="439"/>
      <c r="N695" s="440"/>
      <c r="O695" s="440"/>
      <c r="P695" s="440"/>
      <c r="Q695" s="440"/>
      <c r="R695" s="451"/>
      <c r="S695" s="439"/>
      <c r="T695" s="440"/>
      <c r="U695" s="440"/>
      <c r="V695" s="440"/>
      <c r="W695" s="440"/>
      <c r="X695" s="451"/>
      <c r="Y695" s="439"/>
      <c r="Z695" s="440"/>
      <c r="AA695" s="440"/>
      <c r="AB695" s="451"/>
      <c r="AC695" s="439"/>
      <c r="AD695" s="440"/>
      <c r="AE695" s="440"/>
      <c r="AF695" s="440"/>
      <c r="AG695" s="440"/>
      <c r="AH695" s="441"/>
      <c r="AI695" s="39"/>
      <c r="AJ695" s="39"/>
      <c r="AK695" s="39"/>
    </row>
    <row r="696" spans="1:37" x14ac:dyDescent="0.2">
      <c r="A696" s="935" t="s">
        <v>66</v>
      </c>
      <c r="B696" s="936"/>
      <c r="C696" s="936"/>
      <c r="D696" s="936"/>
      <c r="E696" s="936"/>
      <c r="F696" s="936"/>
      <c r="G696" s="936"/>
      <c r="H696" s="937"/>
      <c r="I696" s="906">
        <f>AB382</f>
        <v>0</v>
      </c>
      <c r="J696" s="907"/>
      <c r="K696" s="907"/>
      <c r="L696" s="908"/>
      <c r="M696" s="487">
        <f>O497</f>
        <v>0</v>
      </c>
      <c r="N696" s="488"/>
      <c r="O696" s="488"/>
      <c r="P696" s="488"/>
      <c r="Q696" s="488"/>
      <c r="R696" s="489"/>
      <c r="S696" s="487">
        <f>O507</f>
        <v>0</v>
      </c>
      <c r="T696" s="488"/>
      <c r="U696" s="488"/>
      <c r="V696" s="488"/>
      <c r="W696" s="488"/>
      <c r="X696" s="489"/>
      <c r="Y696" s="932">
        <f>Q692*4*6</f>
        <v>0</v>
      </c>
      <c r="Z696" s="933"/>
      <c r="AA696" s="933"/>
      <c r="AB696" s="934"/>
      <c r="AC696" s="497">
        <f>M696+S696</f>
        <v>0</v>
      </c>
      <c r="AD696" s="498"/>
      <c r="AE696" s="498"/>
      <c r="AF696" s="498"/>
      <c r="AG696" s="498"/>
      <c r="AH696" s="499"/>
      <c r="AI696" s="39"/>
      <c r="AJ696" s="39"/>
      <c r="AK696" s="39"/>
    </row>
    <row r="697" spans="1:37" x14ac:dyDescent="0.2">
      <c r="A697" s="952" t="s">
        <v>65</v>
      </c>
      <c r="B697" s="953"/>
      <c r="C697" s="953"/>
      <c r="D697" s="953"/>
      <c r="E697" s="953"/>
      <c r="F697" s="953"/>
      <c r="G697" s="953"/>
      <c r="H697" s="954"/>
      <c r="I697" s="470">
        <f>AB386</f>
        <v>0</v>
      </c>
      <c r="J697" s="471"/>
      <c r="K697" s="471"/>
      <c r="L697" s="472"/>
      <c r="M697" s="421">
        <f>V497</f>
        <v>0</v>
      </c>
      <c r="N697" s="422"/>
      <c r="O697" s="422"/>
      <c r="P697" s="422"/>
      <c r="Q697" s="422"/>
      <c r="R697" s="423"/>
      <c r="S697" s="421">
        <f>V507</f>
        <v>0</v>
      </c>
      <c r="T697" s="422"/>
      <c r="U697" s="422"/>
      <c r="V697" s="422"/>
      <c r="W697" s="422"/>
      <c r="X697" s="423"/>
      <c r="Y697" s="955">
        <f>+Q692*4*6</f>
        <v>0</v>
      </c>
      <c r="Z697" s="956"/>
      <c r="AA697" s="956"/>
      <c r="AB697" s="957"/>
      <c r="AC697" s="427">
        <f>M697+S697</f>
        <v>0</v>
      </c>
      <c r="AD697" s="428"/>
      <c r="AE697" s="428"/>
      <c r="AF697" s="428"/>
      <c r="AG697" s="428"/>
      <c r="AH697" s="429"/>
      <c r="AI697" s="39"/>
      <c r="AJ697" s="39"/>
      <c r="AK697" s="39"/>
    </row>
    <row r="698" spans="1:37" ht="13.5" customHeight="1" thickBot="1" x14ac:dyDescent="0.25">
      <c r="A698" s="964" t="s">
        <v>68</v>
      </c>
      <c r="B698" s="965"/>
      <c r="C698" s="965"/>
      <c r="D698" s="965"/>
      <c r="E698" s="965"/>
      <c r="F698" s="965"/>
      <c r="G698" s="965"/>
      <c r="H698" s="965"/>
      <c r="I698" s="965"/>
      <c r="J698" s="965"/>
      <c r="K698" s="965"/>
      <c r="L698" s="966"/>
      <c r="M698" s="424">
        <f>M696+M697</f>
        <v>0</v>
      </c>
      <c r="N698" s="425"/>
      <c r="O698" s="425"/>
      <c r="P698" s="425"/>
      <c r="Q698" s="425"/>
      <c r="R698" s="490"/>
      <c r="S698" s="424">
        <f>S696+S697</f>
        <v>0</v>
      </c>
      <c r="T698" s="425"/>
      <c r="U698" s="425"/>
      <c r="V698" s="425"/>
      <c r="W698" s="425"/>
      <c r="X698" s="490"/>
      <c r="Y698" s="473">
        <f>SUM(Y696:AB697)</f>
        <v>0</v>
      </c>
      <c r="Z698" s="474"/>
      <c r="AA698" s="474"/>
      <c r="AB698" s="475"/>
      <c r="AC698" s="424">
        <f>AC696+AC697</f>
        <v>0</v>
      </c>
      <c r="AD698" s="425"/>
      <c r="AE698" s="425"/>
      <c r="AF698" s="425"/>
      <c r="AG698" s="425"/>
      <c r="AH698" s="426"/>
      <c r="AI698" s="39"/>
      <c r="AJ698" s="39"/>
      <c r="AK698" s="39"/>
    </row>
    <row r="699" spans="1:37" x14ac:dyDescent="0.2">
      <c r="A699" s="39"/>
      <c r="B699" s="39"/>
      <c r="C699" s="39"/>
      <c r="D699" s="39"/>
      <c r="E699" s="39"/>
      <c r="F699" s="39"/>
      <c r="G699" s="39"/>
      <c r="H699" s="39"/>
      <c r="I699" s="39"/>
      <c r="J699" s="39"/>
      <c r="K699" s="39"/>
      <c r="L699" s="39"/>
      <c r="M699" s="39"/>
      <c r="N699" s="39"/>
      <c r="O699" s="39"/>
      <c r="P699" s="39"/>
      <c r="Q699" s="39"/>
      <c r="R699" s="39"/>
      <c r="S699" s="39"/>
      <c r="T699" s="39"/>
      <c r="U699" s="39"/>
      <c r="V699" s="39"/>
      <c r="W699" s="39"/>
      <c r="X699" s="39"/>
      <c r="Y699" s="39"/>
      <c r="Z699" s="39"/>
      <c r="AA699" s="39"/>
      <c r="AB699" s="39"/>
      <c r="AC699" s="39"/>
      <c r="AD699" s="39"/>
      <c r="AE699" s="39"/>
      <c r="AF699" s="39"/>
      <c r="AG699" s="39"/>
      <c r="AH699" s="39"/>
      <c r="AI699" s="39"/>
      <c r="AJ699" s="39"/>
      <c r="AK699" s="39"/>
    </row>
    <row r="700" spans="1:37" x14ac:dyDescent="0.2">
      <c r="A700" s="918" t="s">
        <v>167</v>
      </c>
      <c r="B700" s="918"/>
      <c r="C700" s="918"/>
      <c r="D700" s="918"/>
      <c r="E700" s="918"/>
      <c r="F700" s="918"/>
      <c r="G700" s="918"/>
      <c r="H700" s="918"/>
      <c r="I700" s="918"/>
      <c r="J700" s="918"/>
      <c r="K700" s="918"/>
      <c r="L700" s="918"/>
      <c r="M700" s="918"/>
      <c r="N700" s="918"/>
      <c r="O700" s="918"/>
      <c r="P700" s="918"/>
      <c r="Q700" s="918"/>
      <c r="R700" s="918"/>
      <c r="S700" s="918"/>
      <c r="T700" s="918"/>
      <c r="U700" s="918"/>
      <c r="V700" s="918"/>
      <c r="W700" s="918"/>
      <c r="X700" s="918"/>
      <c r="Y700" s="918"/>
      <c r="Z700" s="918"/>
      <c r="AA700" s="918"/>
      <c r="AB700" s="918"/>
      <c r="AC700" s="918"/>
      <c r="AD700" s="918"/>
      <c r="AE700" s="918"/>
      <c r="AF700" s="918"/>
      <c r="AG700" s="918"/>
      <c r="AH700" s="918"/>
      <c r="AI700" s="918"/>
      <c r="AJ700" s="918"/>
      <c r="AK700" s="918"/>
    </row>
    <row r="701" spans="1:37" x14ac:dyDescent="0.2">
      <c r="A701" s="918"/>
      <c r="B701" s="918"/>
      <c r="C701" s="918"/>
      <c r="D701" s="918"/>
      <c r="E701" s="918"/>
      <c r="F701" s="918"/>
      <c r="G701" s="918"/>
      <c r="H701" s="918"/>
      <c r="I701" s="918"/>
      <c r="J701" s="918"/>
      <c r="K701" s="918"/>
      <c r="L701" s="918"/>
      <c r="M701" s="918"/>
      <c r="N701" s="918"/>
      <c r="O701" s="918"/>
      <c r="P701" s="918"/>
      <c r="Q701" s="918"/>
      <c r="R701" s="918"/>
      <c r="S701" s="918"/>
      <c r="T701" s="918"/>
      <c r="U701" s="918"/>
      <c r="V701" s="918"/>
      <c r="W701" s="918"/>
      <c r="X701" s="918"/>
      <c r="Y701" s="918"/>
      <c r="Z701" s="918"/>
      <c r="AA701" s="918"/>
      <c r="AB701" s="918"/>
      <c r="AC701" s="918"/>
      <c r="AD701" s="918"/>
      <c r="AE701" s="918"/>
      <c r="AF701" s="918"/>
      <c r="AG701" s="918"/>
      <c r="AH701" s="918"/>
      <c r="AI701" s="918"/>
      <c r="AJ701" s="918"/>
      <c r="AK701" s="918"/>
    </row>
    <row r="702" spans="1:37" x14ac:dyDescent="0.2">
      <c r="A702" s="70" t="s">
        <v>84</v>
      </c>
      <c r="B702" s="39"/>
      <c r="C702" s="39"/>
      <c r="D702" s="39"/>
      <c r="E702" s="39"/>
      <c r="F702" s="39"/>
      <c r="G702" s="39"/>
      <c r="H702" s="39"/>
      <c r="I702" s="39"/>
      <c r="J702" s="39"/>
      <c r="K702" s="39"/>
      <c r="L702" s="39"/>
      <c r="M702" s="39"/>
      <c r="N702" s="39"/>
      <c r="O702" s="39"/>
      <c r="P702" s="39"/>
      <c r="Q702" s="39"/>
      <c r="R702" s="39"/>
      <c r="S702" s="39"/>
      <c r="T702" s="39"/>
      <c r="U702" s="39"/>
      <c r="V702" s="39"/>
      <c r="W702" s="39"/>
      <c r="X702" s="39"/>
      <c r="Y702" s="39"/>
      <c r="Z702" s="39"/>
      <c r="AA702" s="39"/>
      <c r="AB702" s="39"/>
      <c r="AC702" s="39"/>
      <c r="AD702" s="39"/>
      <c r="AE702" s="39"/>
      <c r="AF702" s="39"/>
      <c r="AG702" s="39"/>
      <c r="AH702" s="39"/>
      <c r="AI702" s="39"/>
      <c r="AJ702" s="39"/>
      <c r="AK702" s="39"/>
    </row>
    <row r="703" spans="1:37" x14ac:dyDescent="0.2">
      <c r="A703" s="39"/>
      <c r="B703" s="39"/>
      <c r="C703" s="39"/>
      <c r="D703" s="39"/>
      <c r="E703" s="39"/>
      <c r="F703" s="39"/>
      <c r="G703" s="39"/>
      <c r="H703" s="39"/>
      <c r="I703" s="39"/>
      <c r="J703" s="39"/>
      <c r="K703" s="39"/>
      <c r="L703" s="39"/>
      <c r="M703" s="39"/>
      <c r="N703" s="39"/>
      <c r="O703" s="39"/>
      <c r="P703" s="39"/>
      <c r="Q703" s="39"/>
      <c r="R703" s="39"/>
      <c r="S703" s="39"/>
      <c r="T703" s="39"/>
      <c r="U703" s="39"/>
      <c r="V703" s="39"/>
      <c r="W703" s="39"/>
      <c r="X703" s="39"/>
      <c r="Y703" s="39"/>
      <c r="Z703" s="39"/>
      <c r="AA703" s="39"/>
      <c r="AB703" s="39"/>
      <c r="AC703" s="39"/>
      <c r="AD703" s="39"/>
      <c r="AE703" s="39"/>
      <c r="AF703" s="39"/>
      <c r="AG703" s="39"/>
      <c r="AH703" s="39"/>
      <c r="AI703" s="39"/>
      <c r="AJ703" s="39"/>
      <c r="AK703" s="39"/>
    </row>
    <row r="704" spans="1:37" ht="12.75" customHeight="1" x14ac:dyDescent="0.2">
      <c r="A704" s="38" t="s">
        <v>85</v>
      </c>
      <c r="B704" s="39"/>
      <c r="C704" s="39"/>
      <c r="D704" s="39"/>
      <c r="E704" s="39"/>
      <c r="F704" s="39"/>
      <c r="G704" s="39"/>
      <c r="H704" s="39"/>
      <c r="I704" s="39"/>
      <c r="J704" s="39"/>
      <c r="K704" s="39"/>
      <c r="L704" s="39"/>
      <c r="M704" s="39"/>
      <c r="N704" s="39"/>
      <c r="O704" s="39"/>
      <c r="P704" s="39"/>
      <c r="Q704" s="39"/>
      <c r="R704" s="39"/>
      <c r="S704" s="39"/>
      <c r="T704" s="39"/>
      <c r="U704" s="39"/>
      <c r="V704" s="39"/>
      <c r="W704" s="39"/>
      <c r="X704" s="39"/>
      <c r="Y704" s="39"/>
      <c r="Z704" s="39"/>
      <c r="AA704" s="39"/>
      <c r="AB704" s="39"/>
      <c r="AC704" s="39"/>
      <c r="AD704" s="39"/>
      <c r="AE704" s="39"/>
      <c r="AF704" s="39"/>
      <c r="AG704" s="39"/>
      <c r="AH704" s="39"/>
      <c r="AI704" s="39"/>
      <c r="AJ704" s="39"/>
      <c r="AK704" s="39"/>
    </row>
    <row r="705" spans="1:37" ht="13.5" thickBot="1" x14ac:dyDescent="0.25">
      <c r="A705" s="39"/>
      <c r="B705" s="39"/>
      <c r="C705" s="39"/>
      <c r="D705" s="39"/>
      <c r="E705" s="39"/>
      <c r="F705" s="39"/>
      <c r="G705" s="39"/>
      <c r="H705" s="39"/>
      <c r="I705" s="39"/>
      <c r="J705" s="39"/>
      <c r="K705" s="39"/>
      <c r="L705" s="39"/>
      <c r="M705" s="39"/>
      <c r="N705" s="39"/>
      <c r="O705" s="39"/>
      <c r="P705" s="39"/>
      <c r="Q705" s="39"/>
      <c r="R705" s="39"/>
      <c r="S705" s="39"/>
      <c r="T705" s="39"/>
      <c r="U705" s="39"/>
      <c r="V705" s="39"/>
      <c r="W705" s="39"/>
      <c r="X705" s="39"/>
      <c r="Y705" s="39"/>
      <c r="Z705" s="39"/>
      <c r="AA705" s="39"/>
      <c r="AB705" s="39"/>
      <c r="AC705" s="39"/>
      <c r="AD705" s="39"/>
      <c r="AE705" s="39"/>
      <c r="AF705" s="39"/>
      <c r="AG705" s="39"/>
      <c r="AH705" s="39"/>
      <c r="AI705" s="39"/>
      <c r="AJ705" s="39"/>
      <c r="AK705" s="39"/>
    </row>
    <row r="706" spans="1:37" x14ac:dyDescent="0.2">
      <c r="A706" s="446" t="s">
        <v>32</v>
      </c>
      <c r="B706" s="434"/>
      <c r="C706" s="434"/>
      <c r="D706" s="434"/>
      <c r="E706" s="434"/>
      <c r="F706" s="434"/>
      <c r="G706" s="434"/>
      <c r="H706" s="434"/>
      <c r="I706" s="434"/>
      <c r="J706" s="434"/>
      <c r="K706" s="434"/>
      <c r="L706" s="447"/>
      <c r="M706" s="459" t="s">
        <v>110</v>
      </c>
      <c r="N706" s="318"/>
      <c r="O706" s="318"/>
      <c r="P706" s="318"/>
      <c r="Q706" s="319"/>
      <c r="R706" s="459" t="s">
        <v>109</v>
      </c>
      <c r="S706" s="379"/>
      <c r="T706" s="379"/>
      <c r="U706" s="379"/>
      <c r="V706" s="380"/>
      <c r="W706" s="378" t="s">
        <v>68</v>
      </c>
      <c r="X706" s="434"/>
      <c r="Y706" s="434"/>
      <c r="Z706" s="434"/>
      <c r="AA706" s="435"/>
      <c r="AB706" s="39"/>
      <c r="AC706" s="39"/>
      <c r="AD706" s="39"/>
      <c r="AE706" s="39"/>
      <c r="AF706" s="39"/>
      <c r="AG706" s="39"/>
      <c r="AH706" s="39"/>
      <c r="AI706" s="39"/>
      <c r="AJ706" s="39"/>
      <c r="AK706" s="39"/>
    </row>
    <row r="707" spans="1:37" x14ac:dyDescent="0.2">
      <c r="A707" s="448"/>
      <c r="B707" s="437"/>
      <c r="C707" s="437"/>
      <c r="D707" s="437"/>
      <c r="E707" s="437"/>
      <c r="F707" s="437"/>
      <c r="G707" s="437"/>
      <c r="H707" s="437"/>
      <c r="I707" s="437"/>
      <c r="J707" s="437"/>
      <c r="K707" s="437"/>
      <c r="L707" s="449"/>
      <c r="M707" s="958"/>
      <c r="N707" s="959"/>
      <c r="O707" s="959"/>
      <c r="P707" s="959"/>
      <c r="Q707" s="960"/>
      <c r="R707" s="460"/>
      <c r="S707" s="461"/>
      <c r="T707" s="461"/>
      <c r="U707" s="461"/>
      <c r="V707" s="462"/>
      <c r="W707" s="436"/>
      <c r="X707" s="437"/>
      <c r="Y707" s="437"/>
      <c r="Z707" s="437"/>
      <c r="AA707" s="438"/>
      <c r="AB707" s="39"/>
      <c r="AC707" s="39"/>
      <c r="AD707" s="39"/>
      <c r="AE707" s="39"/>
      <c r="AF707" s="39"/>
      <c r="AG707" s="39"/>
      <c r="AH707" s="39"/>
      <c r="AI707" s="39"/>
      <c r="AJ707" s="39"/>
      <c r="AK707" s="39"/>
    </row>
    <row r="708" spans="1:37" ht="12.75" customHeight="1" x14ac:dyDescent="0.2">
      <c r="A708" s="450"/>
      <c r="B708" s="440"/>
      <c r="C708" s="440"/>
      <c r="D708" s="440"/>
      <c r="E708" s="440"/>
      <c r="F708" s="440"/>
      <c r="G708" s="440"/>
      <c r="H708" s="440"/>
      <c r="I708" s="440"/>
      <c r="J708" s="440"/>
      <c r="K708" s="440"/>
      <c r="L708" s="451"/>
      <c r="M708" s="961"/>
      <c r="N708" s="962"/>
      <c r="O708" s="962"/>
      <c r="P708" s="962"/>
      <c r="Q708" s="963"/>
      <c r="R708" s="463"/>
      <c r="S708" s="464"/>
      <c r="T708" s="464"/>
      <c r="U708" s="464"/>
      <c r="V708" s="465"/>
      <c r="W708" s="439"/>
      <c r="X708" s="440"/>
      <c r="Y708" s="440"/>
      <c r="Z708" s="440"/>
      <c r="AA708" s="441"/>
      <c r="AB708" s="39"/>
      <c r="AC708" s="39"/>
      <c r="AD708" s="39"/>
      <c r="AE708" s="39"/>
      <c r="AF708" s="39"/>
      <c r="AG708" s="39"/>
      <c r="AH708" s="39"/>
      <c r="AI708" s="39"/>
      <c r="AJ708" s="39"/>
      <c r="AK708" s="39"/>
    </row>
    <row r="709" spans="1:37" x14ac:dyDescent="0.2">
      <c r="A709" s="443" t="s">
        <v>169</v>
      </c>
      <c r="B709" s="444"/>
      <c r="C709" s="444"/>
      <c r="D709" s="444"/>
      <c r="E709" s="444"/>
      <c r="F709" s="444"/>
      <c r="G709" s="444"/>
      <c r="H709" s="444"/>
      <c r="I709" s="444"/>
      <c r="J709" s="444"/>
      <c r="K709" s="444"/>
      <c r="L709" s="445"/>
      <c r="M709" s="909">
        <f>I697</f>
        <v>0</v>
      </c>
      <c r="N709" s="910"/>
      <c r="O709" s="910"/>
      <c r="P709" s="910"/>
      <c r="Q709" s="911"/>
      <c r="R709" s="430"/>
      <c r="S709" s="431"/>
      <c r="T709" s="431"/>
      <c r="U709" s="431"/>
      <c r="V709" s="432"/>
      <c r="W709" s="430"/>
      <c r="X709" s="431"/>
      <c r="Y709" s="431"/>
      <c r="Z709" s="431"/>
      <c r="AA709" s="919"/>
      <c r="AB709" s="39"/>
      <c r="AC709" s="39"/>
      <c r="AD709" s="39"/>
      <c r="AE709" s="39"/>
      <c r="AF709" s="39"/>
      <c r="AG709" s="39"/>
      <c r="AH709" s="39"/>
      <c r="AI709" s="39"/>
      <c r="AJ709" s="39"/>
      <c r="AK709" s="39"/>
    </row>
    <row r="710" spans="1:37" x14ac:dyDescent="0.2">
      <c r="A710" s="452" t="s">
        <v>174</v>
      </c>
      <c r="B710" s="453"/>
      <c r="C710" s="453"/>
      <c r="D710" s="453"/>
      <c r="E710" s="453"/>
      <c r="F710" s="453"/>
      <c r="G710" s="453"/>
      <c r="H710" s="453"/>
      <c r="I710" s="453"/>
      <c r="J710" s="453"/>
      <c r="K710" s="453"/>
      <c r="L710" s="454"/>
      <c r="M710" s="912"/>
      <c r="N710" s="913"/>
      <c r="O710" s="913"/>
      <c r="P710" s="913"/>
      <c r="Q710" s="914"/>
      <c r="R710" s="427">
        <f>V513</f>
        <v>0</v>
      </c>
      <c r="S710" s="428"/>
      <c r="T710" s="428"/>
      <c r="U710" s="428"/>
      <c r="V710" s="466"/>
      <c r="W710" s="427">
        <f>R710</f>
        <v>0</v>
      </c>
      <c r="X710" s="428"/>
      <c r="Y710" s="428"/>
      <c r="Z710" s="428"/>
      <c r="AA710" s="429"/>
      <c r="AB710" s="39"/>
      <c r="AC710" s="39"/>
      <c r="AD710" s="39"/>
      <c r="AE710" s="39"/>
      <c r="AF710" s="39"/>
      <c r="AG710" s="39"/>
      <c r="AH710" s="39"/>
      <c r="AI710" s="39"/>
      <c r="AJ710" s="39"/>
      <c r="AK710" s="39"/>
    </row>
    <row r="711" spans="1:37" x14ac:dyDescent="0.2">
      <c r="A711" s="452" t="s">
        <v>175</v>
      </c>
      <c r="B711" s="453"/>
      <c r="C711" s="453"/>
      <c r="D711" s="453"/>
      <c r="E711" s="453"/>
      <c r="F711" s="453"/>
      <c r="G711" s="453"/>
      <c r="H711" s="453"/>
      <c r="I711" s="453"/>
      <c r="J711" s="453"/>
      <c r="K711" s="453"/>
      <c r="L711" s="454"/>
      <c r="M711" s="912"/>
      <c r="N711" s="913"/>
      <c r="O711" s="913"/>
      <c r="P711" s="913"/>
      <c r="Q711" s="914"/>
      <c r="R711" s="427">
        <f>V514</f>
        <v>0</v>
      </c>
      <c r="S711" s="428"/>
      <c r="T711" s="428"/>
      <c r="U711" s="428"/>
      <c r="V711" s="466"/>
      <c r="W711" s="427">
        <f>R711</f>
        <v>0</v>
      </c>
      <c r="X711" s="428"/>
      <c r="Y711" s="428"/>
      <c r="Z711" s="428"/>
      <c r="AA711" s="429"/>
      <c r="AB711" s="39"/>
      <c r="AC711" s="39"/>
      <c r="AD711" s="39"/>
      <c r="AE711" s="39"/>
      <c r="AF711" s="39"/>
      <c r="AG711" s="39"/>
      <c r="AH711" s="39"/>
      <c r="AI711" s="39"/>
      <c r="AJ711" s="39"/>
      <c r="AK711" s="39"/>
    </row>
    <row r="712" spans="1:37" ht="13.5" thickBot="1" x14ac:dyDescent="0.25">
      <c r="A712" s="456" t="s">
        <v>70</v>
      </c>
      <c r="B712" s="457"/>
      <c r="C712" s="457"/>
      <c r="D712" s="457"/>
      <c r="E712" s="457"/>
      <c r="F712" s="457"/>
      <c r="G712" s="457"/>
      <c r="H712" s="457"/>
      <c r="I712" s="457"/>
      <c r="J712" s="457"/>
      <c r="K712" s="457"/>
      <c r="L712" s="458"/>
      <c r="M712" s="915"/>
      <c r="N712" s="916"/>
      <c r="O712" s="916"/>
      <c r="P712" s="916"/>
      <c r="Q712" s="917"/>
      <c r="R712" s="405">
        <f>SUM(R710:V711)</f>
        <v>0</v>
      </c>
      <c r="S712" s="406"/>
      <c r="T712" s="406"/>
      <c r="U712" s="406"/>
      <c r="V712" s="476"/>
      <c r="W712" s="405">
        <f>SUM(W710:AA711)</f>
        <v>0</v>
      </c>
      <c r="X712" s="406"/>
      <c r="Y712" s="406"/>
      <c r="Z712" s="406"/>
      <c r="AA712" s="407"/>
      <c r="AB712" s="39"/>
      <c r="AC712" s="39"/>
      <c r="AD712" s="39"/>
      <c r="AE712" s="39"/>
      <c r="AF712" s="39"/>
      <c r="AG712" s="39"/>
      <c r="AH712" s="39"/>
      <c r="AI712" s="39"/>
      <c r="AJ712" s="39"/>
      <c r="AK712" s="39"/>
    </row>
    <row r="713" spans="1:37" ht="12.75" customHeight="1" x14ac:dyDescent="0.2">
      <c r="A713" s="70"/>
      <c r="B713" s="39"/>
      <c r="C713" s="39"/>
      <c r="D713" s="39"/>
      <c r="E713" s="39"/>
      <c r="F713" s="39"/>
      <c r="G713" s="39"/>
      <c r="H713" s="39"/>
      <c r="I713" s="39"/>
      <c r="J713" s="39"/>
      <c r="K713" s="39"/>
      <c r="L713" s="39"/>
      <c r="M713" s="39"/>
      <c r="N713" s="39"/>
      <c r="O713" s="39"/>
      <c r="P713" s="39"/>
      <c r="Q713" s="39"/>
      <c r="R713" s="39"/>
      <c r="S713" s="39"/>
      <c r="T713" s="39"/>
      <c r="U713" s="39"/>
      <c r="V713" s="39"/>
      <c r="W713" s="39"/>
      <c r="X713" s="39"/>
      <c r="Y713" s="39"/>
      <c r="Z713" s="39"/>
      <c r="AA713" s="39"/>
      <c r="AB713" s="39"/>
      <c r="AC713" s="39"/>
      <c r="AD713" s="39"/>
      <c r="AE713" s="39"/>
      <c r="AF713" s="39"/>
      <c r="AG713" s="39"/>
      <c r="AH713" s="39"/>
      <c r="AI713" s="39"/>
      <c r="AJ713" s="39"/>
      <c r="AK713" s="39"/>
    </row>
    <row r="714" spans="1:37" ht="12.75" customHeight="1" x14ac:dyDescent="0.2">
      <c r="A714" s="70"/>
      <c r="B714" s="39"/>
      <c r="C714" s="39"/>
      <c r="D714" s="39"/>
      <c r="E714" s="39"/>
      <c r="F714" s="39"/>
      <c r="G714" s="39"/>
      <c r="H714" s="39"/>
      <c r="I714" s="39"/>
      <c r="J714" s="39"/>
      <c r="K714" s="39"/>
      <c r="L714" s="39"/>
      <c r="M714" s="39"/>
      <c r="N714" s="39"/>
      <c r="O714" s="39"/>
      <c r="P714" s="39"/>
      <c r="Q714" s="39"/>
      <c r="R714" s="39"/>
      <c r="S714" s="39"/>
      <c r="T714" s="39"/>
      <c r="U714" s="39"/>
      <c r="V714" s="39"/>
      <c r="W714" s="39"/>
      <c r="X714" s="39"/>
      <c r="Y714" s="39"/>
      <c r="Z714" s="39"/>
      <c r="AA714" s="39"/>
      <c r="AB714" s="39"/>
      <c r="AC714" s="39"/>
      <c r="AD714" s="39"/>
      <c r="AE714" s="39"/>
      <c r="AF714" s="39"/>
      <c r="AG714" s="39"/>
      <c r="AH714" s="39"/>
      <c r="AI714" s="39"/>
      <c r="AJ714" s="39"/>
      <c r="AK714" s="39"/>
    </row>
    <row r="715" spans="1:37" ht="12.75" customHeight="1" x14ac:dyDescent="0.2">
      <c r="A715" s="455" t="s">
        <v>86</v>
      </c>
      <c r="B715" s="455"/>
      <c r="C715" s="455"/>
      <c r="D715" s="455"/>
      <c r="E715" s="455"/>
      <c r="F715" s="455"/>
      <c r="G715" s="455"/>
      <c r="H715" s="455"/>
      <c r="I715" s="455"/>
      <c r="J715" s="455"/>
      <c r="K715" s="455"/>
      <c r="L715" s="455"/>
      <c r="M715" s="455"/>
      <c r="N715" s="455"/>
      <c r="O715" s="455"/>
      <c r="P715" s="455"/>
      <c r="Q715" s="455"/>
      <c r="R715" s="455"/>
      <c r="S715" s="455"/>
      <c r="T715" s="455"/>
      <c r="U715" s="39"/>
      <c r="V715" s="39"/>
      <c r="W715" s="39"/>
      <c r="X715" s="39"/>
      <c r="Y715" s="39"/>
      <c r="Z715" s="39"/>
      <c r="AA715" s="39"/>
      <c r="AB715" s="39"/>
      <c r="AC715" s="39"/>
      <c r="AD715" s="39"/>
      <c r="AE715" s="39"/>
      <c r="AF715" s="39"/>
      <c r="AG715" s="39"/>
      <c r="AH715" s="39"/>
      <c r="AI715" s="39"/>
      <c r="AJ715" s="39"/>
      <c r="AK715" s="39"/>
    </row>
    <row r="716" spans="1:37" ht="13.5" thickBot="1" x14ac:dyDescent="0.25">
      <c r="A716" s="39"/>
      <c r="B716" s="39"/>
      <c r="C716" s="39"/>
      <c r="D716" s="39"/>
      <c r="E716" s="39"/>
      <c r="F716" s="39"/>
      <c r="G716" s="39"/>
      <c r="H716" s="39"/>
      <c r="I716" s="39"/>
      <c r="J716" s="39"/>
      <c r="K716" s="39"/>
      <c r="L716" s="39"/>
      <c r="M716" s="39"/>
      <c r="N716" s="39"/>
      <c r="O716" s="39"/>
      <c r="P716" s="39"/>
      <c r="Q716" s="39"/>
      <c r="R716" s="39"/>
      <c r="S716" s="39"/>
      <c r="T716" s="39"/>
      <c r="U716" s="39"/>
      <c r="V716" s="39"/>
      <c r="W716" s="39"/>
      <c r="X716" s="39"/>
      <c r="Y716" s="39"/>
      <c r="Z716" s="39"/>
      <c r="AA716" s="39"/>
      <c r="AB716" s="39"/>
      <c r="AC716" s="39"/>
      <c r="AD716" s="39"/>
      <c r="AE716" s="39"/>
      <c r="AF716" s="39"/>
      <c r="AG716" s="39"/>
      <c r="AH716" s="39"/>
      <c r="AI716" s="39"/>
      <c r="AJ716" s="39"/>
      <c r="AK716" s="39"/>
    </row>
    <row r="717" spans="1:37" x14ac:dyDescent="0.2">
      <c r="A717" s="442" t="s">
        <v>111</v>
      </c>
      <c r="B717" s="419"/>
      <c r="C717" s="419"/>
      <c r="D717" s="419"/>
      <c r="E717" s="419"/>
      <c r="F717" s="419"/>
      <c r="G717" s="419"/>
      <c r="H717" s="419"/>
      <c r="I717" s="419"/>
      <c r="J717" s="419"/>
      <c r="K717" s="419"/>
      <c r="L717" s="419"/>
      <c r="M717" s="433"/>
      <c r="N717" s="418" t="s">
        <v>76</v>
      </c>
      <c r="O717" s="419"/>
      <c r="P717" s="419"/>
      <c r="Q717" s="419"/>
      <c r="R717" s="419"/>
      <c r="S717" s="419"/>
      <c r="T717" s="419"/>
      <c r="U717" s="419"/>
      <c r="V717" s="419"/>
      <c r="W717" s="419"/>
      <c r="X717" s="419"/>
      <c r="Y717" s="433"/>
      <c r="Z717" s="418" t="s">
        <v>184</v>
      </c>
      <c r="AA717" s="419"/>
      <c r="AB717" s="419"/>
      <c r="AC717" s="419"/>
      <c r="AD717" s="419"/>
      <c r="AE717" s="419"/>
      <c r="AF717" s="419"/>
      <c r="AG717" s="419"/>
      <c r="AH717" s="419"/>
      <c r="AI717" s="419"/>
      <c r="AJ717" s="419"/>
      <c r="AK717" s="420"/>
    </row>
    <row r="718" spans="1:37" ht="13.5" thickBot="1" x14ac:dyDescent="0.25">
      <c r="A718" s="467">
        <f>AB382</f>
        <v>0</v>
      </c>
      <c r="B718" s="468"/>
      <c r="C718" s="468"/>
      <c r="D718" s="468"/>
      <c r="E718" s="468"/>
      <c r="F718" s="468"/>
      <c r="G718" s="468"/>
      <c r="H718" s="468"/>
      <c r="I718" s="468"/>
      <c r="J718" s="468"/>
      <c r="K718" s="468"/>
      <c r="L718" s="468"/>
      <c r="M718" s="469"/>
      <c r="N718" s="491">
        <f>AM514</f>
        <v>120</v>
      </c>
      <c r="O718" s="492"/>
      <c r="P718" s="492"/>
      <c r="Q718" s="492"/>
      <c r="R718" s="492"/>
      <c r="S718" s="492"/>
      <c r="T718" s="492"/>
      <c r="U718" s="492"/>
      <c r="V718" s="492"/>
      <c r="W718" s="492"/>
      <c r="X718" s="492"/>
      <c r="Y718" s="493"/>
      <c r="Z718" s="494">
        <f>O510</f>
        <v>0</v>
      </c>
      <c r="AA718" s="495"/>
      <c r="AB718" s="495"/>
      <c r="AC718" s="495"/>
      <c r="AD718" s="495"/>
      <c r="AE718" s="495"/>
      <c r="AF718" s="495"/>
      <c r="AG718" s="495"/>
      <c r="AH718" s="495"/>
      <c r="AI718" s="495"/>
      <c r="AJ718" s="495"/>
      <c r="AK718" s="496"/>
    </row>
    <row r="719" spans="1:37" x14ac:dyDescent="0.2">
      <c r="A719" s="39"/>
      <c r="B719" s="39"/>
      <c r="C719" s="39"/>
      <c r="D719" s="39"/>
      <c r="E719" s="39"/>
      <c r="F719" s="39"/>
      <c r="G719" s="39"/>
      <c r="H719" s="39"/>
      <c r="I719" s="39"/>
      <c r="J719" s="39"/>
      <c r="K719" s="39"/>
      <c r="L719" s="39"/>
      <c r="M719" s="39"/>
      <c r="N719" s="39"/>
      <c r="O719" s="39"/>
      <c r="P719" s="39"/>
      <c r="Q719" s="39"/>
      <c r="R719" s="39"/>
      <c r="S719" s="39"/>
      <c r="T719" s="39"/>
      <c r="U719" s="39"/>
      <c r="V719" s="39"/>
      <c r="W719" s="39"/>
      <c r="X719" s="39"/>
      <c r="Y719" s="39"/>
      <c r="Z719" s="39"/>
      <c r="AA719" s="39"/>
      <c r="AB719" s="39"/>
      <c r="AC719" s="39"/>
      <c r="AD719" s="39"/>
      <c r="AE719" s="39"/>
      <c r="AF719" s="39"/>
      <c r="AG719" s="39"/>
      <c r="AH719" s="39"/>
      <c r="AI719" s="39"/>
      <c r="AJ719" s="39"/>
      <c r="AK719" s="39"/>
    </row>
    <row r="720" spans="1:37" x14ac:dyDescent="0.2">
      <c r="A720" s="39" t="s">
        <v>152</v>
      </c>
      <c r="B720" s="39"/>
      <c r="C720" s="39"/>
      <c r="D720" s="39"/>
      <c r="E720" s="39"/>
      <c r="F720" s="39"/>
      <c r="G720" s="39"/>
      <c r="H720" s="39"/>
      <c r="I720" s="39"/>
      <c r="J720" s="39"/>
      <c r="K720" s="39"/>
      <c r="L720" s="39"/>
      <c r="M720" s="39"/>
      <c r="N720" s="39"/>
      <c r="O720" s="39"/>
      <c r="P720" s="39"/>
      <c r="Q720" s="39"/>
      <c r="R720" s="39"/>
      <c r="S720" s="39"/>
      <c r="T720" s="39"/>
      <c r="U720" s="39"/>
      <c r="V720" s="39"/>
      <c r="W720" s="39"/>
      <c r="X720" s="39"/>
      <c r="Y720" s="39"/>
      <c r="Z720" s="39"/>
      <c r="AA720" s="39"/>
      <c r="AB720" s="39"/>
      <c r="AC720" s="39"/>
      <c r="AD720" s="39"/>
      <c r="AE720" s="39"/>
      <c r="AF720" s="39"/>
      <c r="AG720" s="39"/>
      <c r="AH720" s="39"/>
      <c r="AI720" s="39"/>
      <c r="AJ720" s="39"/>
      <c r="AK720" s="39"/>
    </row>
    <row r="721" spans="1:37" x14ac:dyDescent="0.2">
      <c r="A721" s="39"/>
      <c r="B721" s="39"/>
      <c r="C721" s="39"/>
      <c r="D721" s="39"/>
      <c r="E721" s="39"/>
      <c r="F721" s="39"/>
      <c r="G721" s="39"/>
      <c r="H721" s="39"/>
      <c r="I721" s="39"/>
      <c r="J721" s="39"/>
      <c r="K721" s="39"/>
      <c r="L721" s="39"/>
      <c r="M721" s="39"/>
      <c r="N721" s="39"/>
      <c r="O721" s="39"/>
      <c r="P721" s="39"/>
      <c r="Q721" s="39"/>
      <c r="R721" s="39"/>
      <c r="S721" s="39"/>
      <c r="T721" s="39"/>
      <c r="U721" s="39"/>
      <c r="V721" s="39"/>
      <c r="W721" s="39"/>
      <c r="X721" s="39"/>
      <c r="Y721" s="39"/>
      <c r="Z721" s="39"/>
      <c r="AA721" s="39"/>
      <c r="AB721" s="39"/>
      <c r="AC721" s="39"/>
      <c r="AD721" s="39"/>
      <c r="AE721" s="39"/>
      <c r="AF721" s="39"/>
      <c r="AG721" s="39"/>
      <c r="AH721" s="39"/>
      <c r="AI721" s="39"/>
      <c r="AJ721" s="39"/>
      <c r="AK721" s="39"/>
    </row>
    <row r="722" spans="1:37" ht="16.5" customHeight="1" x14ac:dyDescent="0.2">
      <c r="A722" s="39"/>
      <c r="B722" s="39"/>
      <c r="C722" s="39"/>
      <c r="D722" s="39"/>
      <c r="E722" s="39"/>
      <c r="F722" s="898" t="s">
        <v>122</v>
      </c>
      <c r="G722" s="898"/>
      <c r="H722" s="898" t="s">
        <v>123</v>
      </c>
      <c r="I722" s="898"/>
      <c r="J722" s="75"/>
      <c r="K722" s="898" t="s">
        <v>77</v>
      </c>
      <c r="L722" s="898"/>
      <c r="M722" s="898"/>
      <c r="N722" s="898"/>
      <c r="O722" s="75"/>
      <c r="P722" s="898" t="s">
        <v>124</v>
      </c>
      <c r="Q722" s="898"/>
      <c r="R722" s="898"/>
      <c r="S722" s="898"/>
      <c r="T722" s="75"/>
      <c r="U722" s="898" t="s">
        <v>123</v>
      </c>
      <c r="V722" s="898"/>
      <c r="W722" s="75"/>
      <c r="X722" s="898" t="s">
        <v>125</v>
      </c>
      <c r="Y722" s="898"/>
      <c r="Z722" s="898"/>
      <c r="AA722" s="898"/>
      <c r="AB722" s="898"/>
      <c r="AC722" s="898"/>
      <c r="AD722" s="898"/>
      <c r="AE722" s="898"/>
      <c r="AF722" s="898"/>
      <c r="AG722" s="898"/>
      <c r="AH722" s="39"/>
      <c r="AI722" s="39"/>
      <c r="AJ722" s="39"/>
      <c r="AK722" s="39"/>
    </row>
    <row r="723" spans="1:37" x14ac:dyDescent="0.2">
      <c r="A723" s="39"/>
      <c r="B723" s="39"/>
      <c r="C723" s="39"/>
      <c r="D723" s="39"/>
      <c r="E723" s="39"/>
      <c r="F723" s="88" t="s">
        <v>215</v>
      </c>
      <c r="G723" s="89" t="s">
        <v>216</v>
      </c>
      <c r="H723" s="90"/>
      <c r="I723" s="91"/>
      <c r="J723" s="92"/>
      <c r="K723" s="93"/>
      <c r="L723" s="90"/>
      <c r="M723" s="90"/>
      <c r="N723" s="91"/>
      <c r="O723" s="92"/>
      <c r="P723" s="93"/>
      <c r="Q723" s="90"/>
      <c r="R723" s="90"/>
      <c r="S723" s="91"/>
      <c r="T723" s="92"/>
      <c r="U723" s="93"/>
      <c r="V723" s="91"/>
      <c r="W723" s="92"/>
      <c r="X723" s="93"/>
      <c r="Y723" s="90"/>
      <c r="Z723" s="90"/>
      <c r="AA723" s="90"/>
      <c r="AB723" s="90"/>
      <c r="AC723" s="90"/>
      <c r="AD723" s="90"/>
      <c r="AE723" s="90"/>
      <c r="AF723" s="90"/>
      <c r="AG723" s="91"/>
      <c r="AH723" s="39"/>
      <c r="AI723" s="39"/>
      <c r="AJ723" s="39"/>
      <c r="AK723" s="39"/>
    </row>
    <row r="724" spans="1:37" x14ac:dyDescent="0.2">
      <c r="A724" s="39"/>
      <c r="B724" s="39"/>
      <c r="C724" s="39"/>
      <c r="D724" s="39"/>
      <c r="E724" s="39"/>
      <c r="F724" s="39"/>
      <c r="G724" s="39"/>
      <c r="H724" s="39"/>
      <c r="I724" s="39"/>
      <c r="J724" s="39"/>
      <c r="K724" s="39"/>
      <c r="L724" s="39"/>
      <c r="M724" s="39"/>
      <c r="N724" s="39"/>
      <c r="O724" s="39"/>
      <c r="P724" s="39"/>
      <c r="Q724" s="39"/>
      <c r="R724" s="39"/>
      <c r="S724" s="39"/>
      <c r="T724" s="39"/>
      <c r="U724" s="39"/>
      <c r="V724" s="39"/>
      <c r="W724" s="39"/>
      <c r="X724" s="39"/>
      <c r="Y724" s="39"/>
      <c r="Z724" s="39"/>
      <c r="AA724" s="39"/>
      <c r="AB724" s="39"/>
      <c r="AC724" s="39"/>
      <c r="AD724" s="39"/>
      <c r="AE724" s="39"/>
      <c r="AF724" s="39"/>
      <c r="AG724" s="39"/>
      <c r="AH724" s="39"/>
      <c r="AI724" s="39"/>
      <c r="AJ724" s="39"/>
      <c r="AK724" s="39"/>
    </row>
    <row r="725" spans="1:37" x14ac:dyDescent="0.2">
      <c r="A725" s="38" t="s">
        <v>176</v>
      </c>
      <c r="B725" s="39"/>
      <c r="C725" s="39"/>
      <c r="D725" s="39"/>
      <c r="E725" s="39"/>
      <c r="F725" s="39"/>
      <c r="G725" s="39"/>
      <c r="H725" s="39"/>
      <c r="I725" s="39"/>
      <c r="J725" s="39"/>
      <c r="K725" s="39"/>
      <c r="L725" s="39"/>
      <c r="M725" s="39"/>
      <c r="N725" s="39"/>
      <c r="O725" s="39"/>
      <c r="P725" s="39"/>
      <c r="Q725" s="39"/>
      <c r="R725" s="39"/>
      <c r="S725" s="39"/>
      <c r="T725" s="39"/>
      <c r="U725" s="39"/>
      <c r="V725" s="39"/>
      <c r="W725" s="39"/>
      <c r="X725" s="39"/>
      <c r="Y725" s="39"/>
      <c r="Z725" s="39"/>
      <c r="AA725" s="39"/>
      <c r="AB725" s="39"/>
      <c r="AC725" s="39"/>
      <c r="AD725" s="39"/>
      <c r="AE725" s="39"/>
      <c r="AF725" s="39"/>
      <c r="AG725" s="39"/>
      <c r="AH725" s="39"/>
      <c r="AI725" s="39"/>
      <c r="AJ725" s="39"/>
      <c r="AK725" s="39"/>
    </row>
    <row r="726" spans="1:37" ht="18" customHeight="1" thickBot="1" x14ac:dyDescent="0.25">
      <c r="A726" s="39"/>
      <c r="B726" s="39"/>
      <c r="C726" s="39"/>
      <c r="D726" s="39"/>
      <c r="E726" s="39"/>
      <c r="F726" s="39"/>
      <c r="G726" s="39"/>
      <c r="H726" s="39"/>
      <c r="I726" s="39"/>
      <c r="J726" s="39"/>
      <c r="K726" s="39"/>
      <c r="L726" s="39"/>
      <c r="M726" s="39"/>
      <c r="N726" s="39"/>
      <c r="O726" s="39"/>
      <c r="P726" s="39"/>
      <c r="Q726" s="39"/>
      <c r="R726" s="39"/>
      <c r="S726" s="39"/>
      <c r="T726" s="39"/>
      <c r="U726" s="39"/>
      <c r="V726" s="39"/>
      <c r="W726" s="39"/>
      <c r="X726" s="39"/>
      <c r="Y726" s="39"/>
      <c r="Z726" s="39"/>
      <c r="AA726" s="39"/>
      <c r="AB726" s="39"/>
      <c r="AC726" s="39"/>
      <c r="AD726" s="39"/>
      <c r="AE726" s="39"/>
      <c r="AF726" s="39"/>
      <c r="AG726" s="39"/>
      <c r="AH726" s="39"/>
      <c r="AI726" s="39"/>
      <c r="AJ726" s="39"/>
      <c r="AK726" s="39"/>
    </row>
    <row r="727" spans="1:37" x14ac:dyDescent="0.2">
      <c r="A727" s="442" t="s">
        <v>77</v>
      </c>
      <c r="B727" s="419"/>
      <c r="C727" s="419"/>
      <c r="D727" s="419"/>
      <c r="E727" s="419"/>
      <c r="F727" s="419"/>
      <c r="G727" s="419"/>
      <c r="H727" s="419"/>
      <c r="I727" s="419"/>
      <c r="J727" s="419"/>
      <c r="K727" s="419"/>
      <c r="L727" s="419"/>
      <c r="M727" s="433"/>
      <c r="N727" s="418" t="s">
        <v>78</v>
      </c>
      <c r="O727" s="419"/>
      <c r="P727" s="419"/>
      <c r="Q727" s="419"/>
      <c r="R727" s="419"/>
      <c r="S727" s="419"/>
      <c r="T727" s="419"/>
      <c r="U727" s="419"/>
      <c r="V727" s="419"/>
      <c r="W727" s="419"/>
      <c r="X727" s="419"/>
      <c r="Y727" s="419"/>
      <c r="Z727" s="419"/>
      <c r="AA727" s="419"/>
      <c r="AB727" s="419"/>
      <c r="AC727" s="419"/>
      <c r="AD727" s="419"/>
      <c r="AE727" s="433"/>
      <c r="AF727" s="418" t="s">
        <v>79</v>
      </c>
      <c r="AG727" s="419"/>
      <c r="AH727" s="419"/>
      <c r="AI727" s="419"/>
      <c r="AJ727" s="419"/>
      <c r="AK727" s="420"/>
    </row>
    <row r="728" spans="1:37" x14ac:dyDescent="0.2">
      <c r="A728" s="483"/>
      <c r="B728" s="484"/>
      <c r="C728" s="484"/>
      <c r="D728" s="484"/>
      <c r="E728" s="484"/>
      <c r="F728" s="484"/>
      <c r="G728" s="484"/>
      <c r="H728" s="484"/>
      <c r="I728" s="484"/>
      <c r="J728" s="484"/>
      <c r="K728" s="484"/>
      <c r="L728" s="484"/>
      <c r="M728" s="485"/>
      <c r="N728" s="486"/>
      <c r="O728" s="484"/>
      <c r="P728" s="484"/>
      <c r="Q728" s="484"/>
      <c r="R728" s="484"/>
      <c r="S728" s="484"/>
      <c r="T728" s="484"/>
      <c r="U728" s="484"/>
      <c r="V728" s="484"/>
      <c r="W728" s="484"/>
      <c r="X728" s="484"/>
      <c r="Y728" s="484"/>
      <c r="Z728" s="484"/>
      <c r="AA728" s="484"/>
      <c r="AB728" s="484"/>
      <c r="AC728" s="484"/>
      <c r="AD728" s="484"/>
      <c r="AE728" s="485"/>
      <c r="AF728" s="480"/>
      <c r="AG728" s="481"/>
      <c r="AH728" s="481"/>
      <c r="AI728" s="481"/>
      <c r="AJ728" s="481"/>
      <c r="AK728" s="482"/>
    </row>
    <row r="729" spans="1:37" x14ac:dyDescent="0.2">
      <c r="A729" s="417"/>
      <c r="B729" s="409"/>
      <c r="C729" s="409"/>
      <c r="D729" s="409"/>
      <c r="E729" s="409"/>
      <c r="F729" s="409"/>
      <c r="G729" s="409"/>
      <c r="H729" s="409"/>
      <c r="I729" s="409"/>
      <c r="J729" s="409"/>
      <c r="K729" s="409"/>
      <c r="L729" s="409"/>
      <c r="M729" s="410"/>
      <c r="N729" s="408"/>
      <c r="O729" s="409"/>
      <c r="P729" s="409"/>
      <c r="Q729" s="409"/>
      <c r="R729" s="409"/>
      <c r="S729" s="409"/>
      <c r="T729" s="409"/>
      <c r="U729" s="409"/>
      <c r="V729" s="409"/>
      <c r="W729" s="409"/>
      <c r="X729" s="409"/>
      <c r="Y729" s="409"/>
      <c r="Z729" s="409"/>
      <c r="AA729" s="409"/>
      <c r="AB729" s="409"/>
      <c r="AC729" s="409"/>
      <c r="AD729" s="409"/>
      <c r="AE729" s="410"/>
      <c r="AF729" s="411"/>
      <c r="AG729" s="412"/>
      <c r="AH729" s="412"/>
      <c r="AI729" s="412"/>
      <c r="AJ729" s="412"/>
      <c r="AK729" s="413"/>
    </row>
    <row r="730" spans="1:37" x14ac:dyDescent="0.2">
      <c r="A730" s="417"/>
      <c r="B730" s="409"/>
      <c r="C730" s="409"/>
      <c r="D730" s="409"/>
      <c r="E730" s="409"/>
      <c r="F730" s="409"/>
      <c r="G730" s="409"/>
      <c r="H730" s="409"/>
      <c r="I730" s="409"/>
      <c r="J730" s="409"/>
      <c r="K730" s="409"/>
      <c r="L730" s="409"/>
      <c r="M730" s="410"/>
      <c r="N730" s="408"/>
      <c r="O730" s="409"/>
      <c r="P730" s="409"/>
      <c r="Q730" s="409"/>
      <c r="R730" s="409"/>
      <c r="S730" s="409"/>
      <c r="T730" s="409"/>
      <c r="U730" s="409"/>
      <c r="V730" s="409"/>
      <c r="W730" s="409"/>
      <c r="X730" s="409"/>
      <c r="Y730" s="409"/>
      <c r="Z730" s="409"/>
      <c r="AA730" s="409"/>
      <c r="AB730" s="409"/>
      <c r="AC730" s="409"/>
      <c r="AD730" s="409"/>
      <c r="AE730" s="410"/>
      <c r="AF730" s="411"/>
      <c r="AG730" s="412"/>
      <c r="AH730" s="412"/>
      <c r="AI730" s="412"/>
      <c r="AJ730" s="412"/>
      <c r="AK730" s="413"/>
    </row>
    <row r="731" spans="1:37" x14ac:dyDescent="0.2">
      <c r="A731" s="417"/>
      <c r="B731" s="409"/>
      <c r="C731" s="409"/>
      <c r="D731" s="409"/>
      <c r="E731" s="409"/>
      <c r="F731" s="409"/>
      <c r="G731" s="409"/>
      <c r="H731" s="409"/>
      <c r="I731" s="409"/>
      <c r="J731" s="409"/>
      <c r="K731" s="409"/>
      <c r="L731" s="409"/>
      <c r="M731" s="410"/>
      <c r="N731" s="408"/>
      <c r="O731" s="409"/>
      <c r="P731" s="409"/>
      <c r="Q731" s="409"/>
      <c r="R731" s="409"/>
      <c r="S731" s="409"/>
      <c r="T731" s="409"/>
      <c r="U731" s="409"/>
      <c r="V731" s="409"/>
      <c r="W731" s="409"/>
      <c r="X731" s="409"/>
      <c r="Y731" s="409"/>
      <c r="Z731" s="409"/>
      <c r="AA731" s="409"/>
      <c r="AB731" s="409"/>
      <c r="AC731" s="409"/>
      <c r="AD731" s="409"/>
      <c r="AE731" s="410"/>
      <c r="AF731" s="411"/>
      <c r="AG731" s="412"/>
      <c r="AH731" s="412"/>
      <c r="AI731" s="412"/>
      <c r="AJ731" s="412"/>
      <c r="AK731" s="413"/>
    </row>
    <row r="732" spans="1:37" x14ac:dyDescent="0.2">
      <c r="A732" s="417"/>
      <c r="B732" s="409"/>
      <c r="C732" s="409"/>
      <c r="D732" s="409"/>
      <c r="E732" s="409"/>
      <c r="F732" s="409"/>
      <c r="G732" s="409"/>
      <c r="H732" s="409"/>
      <c r="I732" s="409"/>
      <c r="J732" s="409"/>
      <c r="K732" s="409"/>
      <c r="L732" s="409"/>
      <c r="M732" s="410"/>
      <c r="N732" s="408"/>
      <c r="O732" s="409"/>
      <c r="P732" s="409"/>
      <c r="Q732" s="409"/>
      <c r="R732" s="409"/>
      <c r="S732" s="409"/>
      <c r="T732" s="409"/>
      <c r="U732" s="409"/>
      <c r="V732" s="409"/>
      <c r="W732" s="409"/>
      <c r="X732" s="409"/>
      <c r="Y732" s="409"/>
      <c r="Z732" s="409"/>
      <c r="AA732" s="409"/>
      <c r="AB732" s="409"/>
      <c r="AC732" s="409"/>
      <c r="AD732" s="409"/>
      <c r="AE732" s="410"/>
      <c r="AF732" s="411"/>
      <c r="AG732" s="412"/>
      <c r="AH732" s="412"/>
      <c r="AI732" s="412"/>
      <c r="AJ732" s="412"/>
      <c r="AK732" s="413"/>
    </row>
    <row r="733" spans="1:37" x14ac:dyDescent="0.2">
      <c r="A733" s="417"/>
      <c r="B733" s="409"/>
      <c r="C733" s="409"/>
      <c r="D733" s="409"/>
      <c r="E733" s="409"/>
      <c r="F733" s="409"/>
      <c r="G733" s="409"/>
      <c r="H733" s="409"/>
      <c r="I733" s="409"/>
      <c r="J733" s="409"/>
      <c r="K733" s="409"/>
      <c r="L733" s="409"/>
      <c r="M733" s="410"/>
      <c r="N733" s="408"/>
      <c r="O733" s="409"/>
      <c r="P733" s="409"/>
      <c r="Q733" s="409"/>
      <c r="R733" s="409"/>
      <c r="S733" s="409"/>
      <c r="T733" s="409"/>
      <c r="U733" s="409"/>
      <c r="V733" s="409"/>
      <c r="W733" s="409"/>
      <c r="X733" s="409"/>
      <c r="Y733" s="409"/>
      <c r="Z733" s="409"/>
      <c r="AA733" s="409"/>
      <c r="AB733" s="409"/>
      <c r="AC733" s="409"/>
      <c r="AD733" s="409"/>
      <c r="AE733" s="410"/>
      <c r="AF733" s="411"/>
      <c r="AG733" s="412"/>
      <c r="AH733" s="412"/>
      <c r="AI733" s="412"/>
      <c r="AJ733" s="412"/>
      <c r="AK733" s="413"/>
    </row>
    <row r="734" spans="1:37" x14ac:dyDescent="0.2">
      <c r="A734" s="477"/>
      <c r="B734" s="478"/>
      <c r="C734" s="478"/>
      <c r="D734" s="478"/>
      <c r="E734" s="478"/>
      <c r="F734" s="478"/>
      <c r="G734" s="478"/>
      <c r="H734" s="478"/>
      <c r="I734" s="478"/>
      <c r="J734" s="478"/>
      <c r="K734" s="478"/>
      <c r="L734" s="478"/>
      <c r="M734" s="479"/>
      <c r="N734" s="408"/>
      <c r="O734" s="409"/>
      <c r="P734" s="409"/>
      <c r="Q734" s="409"/>
      <c r="R734" s="409"/>
      <c r="S734" s="409"/>
      <c r="T734" s="409"/>
      <c r="U734" s="409"/>
      <c r="V734" s="409"/>
      <c r="W734" s="409"/>
      <c r="X734" s="409"/>
      <c r="Y734" s="409"/>
      <c r="Z734" s="409"/>
      <c r="AA734" s="409"/>
      <c r="AB734" s="409"/>
      <c r="AC734" s="409"/>
      <c r="AD734" s="409"/>
      <c r="AE734" s="410"/>
      <c r="AF734" s="411"/>
      <c r="AG734" s="412"/>
      <c r="AH734" s="412"/>
      <c r="AI734" s="412"/>
      <c r="AJ734" s="412"/>
      <c r="AK734" s="413"/>
    </row>
    <row r="735" spans="1:37" ht="13.5" thickBot="1" x14ac:dyDescent="0.25">
      <c r="A735" s="414" t="s">
        <v>70</v>
      </c>
      <c r="B735" s="415"/>
      <c r="C735" s="415"/>
      <c r="D735" s="415"/>
      <c r="E735" s="415"/>
      <c r="F735" s="415"/>
      <c r="G735" s="415"/>
      <c r="H735" s="415"/>
      <c r="I735" s="415"/>
      <c r="J735" s="415"/>
      <c r="K735" s="415"/>
      <c r="L735" s="415"/>
      <c r="M735" s="415"/>
      <c r="N735" s="415"/>
      <c r="O735" s="415"/>
      <c r="P735" s="415"/>
      <c r="Q735" s="415"/>
      <c r="R735" s="415"/>
      <c r="S735" s="415"/>
      <c r="T735" s="415"/>
      <c r="U735" s="415"/>
      <c r="V735" s="415"/>
      <c r="W735" s="415"/>
      <c r="X735" s="415"/>
      <c r="Y735" s="415"/>
      <c r="Z735" s="415"/>
      <c r="AA735" s="415"/>
      <c r="AB735" s="415"/>
      <c r="AC735" s="415"/>
      <c r="AD735" s="415"/>
      <c r="AE735" s="416"/>
      <c r="AF735" s="405">
        <f>SUM(AF728:AK734)</f>
        <v>0</v>
      </c>
      <c r="AG735" s="406"/>
      <c r="AH735" s="406"/>
      <c r="AI735" s="406"/>
      <c r="AJ735" s="406"/>
      <c r="AK735" s="407"/>
    </row>
    <row r="736" spans="1:37" x14ac:dyDescent="0.2">
      <c r="A736" s="57"/>
      <c r="B736" s="57"/>
      <c r="C736" s="57"/>
      <c r="D736" s="57"/>
      <c r="E736" s="57"/>
      <c r="F736" s="57"/>
      <c r="G736" s="57"/>
      <c r="H736" s="57"/>
      <c r="I736" s="57"/>
      <c r="J736" s="57"/>
      <c r="K736" s="57"/>
      <c r="L736" s="57"/>
      <c r="M736" s="57"/>
      <c r="N736" s="57"/>
      <c r="O736" s="57"/>
      <c r="P736" s="57"/>
      <c r="Q736" s="57"/>
      <c r="R736" s="57"/>
      <c r="S736" s="57"/>
      <c r="T736" s="57"/>
      <c r="U736" s="57"/>
      <c r="V736" s="57"/>
      <c r="W736" s="57"/>
      <c r="X736" s="57"/>
      <c r="Y736" s="57"/>
      <c r="Z736" s="57"/>
      <c r="AA736" s="57"/>
      <c r="AB736" s="57"/>
      <c r="AC736" s="57"/>
      <c r="AD736" s="57"/>
      <c r="AE736" s="57"/>
      <c r="AF736" s="76"/>
      <c r="AG736" s="76"/>
      <c r="AH736" s="76"/>
      <c r="AI736" s="76"/>
      <c r="AJ736" s="76"/>
      <c r="AK736" s="76"/>
    </row>
    <row r="737" spans="1:37" x14ac:dyDescent="0.2">
      <c r="A737" s="57"/>
      <c r="B737" s="57"/>
      <c r="C737" s="57"/>
      <c r="D737" s="57"/>
      <c r="E737" s="57"/>
      <c r="F737" s="57"/>
      <c r="G737" s="57"/>
      <c r="H737" s="57"/>
      <c r="I737" s="57"/>
      <c r="J737" s="57"/>
      <c r="K737" s="57"/>
      <c r="L737" s="57"/>
      <c r="M737" s="57"/>
      <c r="N737" s="57"/>
      <c r="O737" s="57"/>
      <c r="P737" s="57"/>
      <c r="Q737" s="57"/>
      <c r="R737" s="57"/>
      <c r="S737" s="57"/>
      <c r="T737" s="57"/>
      <c r="U737" s="57"/>
      <c r="V737" s="57"/>
      <c r="W737" s="57"/>
      <c r="X737" s="57"/>
      <c r="Y737" s="57"/>
      <c r="Z737" s="57"/>
      <c r="AA737" s="57"/>
      <c r="AB737" s="57"/>
      <c r="AC737" s="57"/>
      <c r="AD737" s="57"/>
      <c r="AE737" s="57"/>
      <c r="AF737" s="76"/>
      <c r="AG737" s="76"/>
      <c r="AH737" s="76"/>
      <c r="AI737" s="76"/>
      <c r="AJ737" s="76"/>
      <c r="AK737" s="76"/>
    </row>
    <row r="738" spans="1:37" x14ac:dyDescent="0.2">
      <c r="A738" s="49" t="s">
        <v>190</v>
      </c>
      <c r="B738" s="39"/>
      <c r="C738" s="39"/>
      <c r="D738" s="39"/>
      <c r="E738" s="39"/>
      <c r="F738" s="39"/>
      <c r="G738" s="39"/>
      <c r="H738" s="39"/>
      <c r="I738" s="39"/>
      <c r="J738" s="39"/>
      <c r="K738" s="39"/>
      <c r="L738" s="39"/>
      <c r="M738" s="39"/>
      <c r="N738" s="39"/>
      <c r="O738" s="39"/>
      <c r="P738" s="39"/>
      <c r="Q738" s="39"/>
      <c r="R738" s="39"/>
      <c r="S738" s="39"/>
      <c r="T738" s="39"/>
      <c r="U738" s="39"/>
      <c r="V738" s="39"/>
      <c r="W738" s="39"/>
      <c r="X738" s="39"/>
      <c r="Y738" s="39"/>
      <c r="Z738" s="39"/>
      <c r="AA738" s="39"/>
      <c r="AB738" s="39"/>
      <c r="AC738" s="39"/>
      <c r="AD738" s="39"/>
      <c r="AE738" s="39"/>
      <c r="AF738" s="39"/>
      <c r="AG738" s="39"/>
      <c r="AH738" s="39"/>
      <c r="AI738" s="39"/>
      <c r="AJ738" s="39"/>
      <c r="AK738" s="39"/>
    </row>
    <row r="739" spans="1:37" ht="49.15" customHeight="1" x14ac:dyDescent="0.2">
      <c r="A739" s="930" t="s">
        <v>217</v>
      </c>
      <c r="B739" s="930"/>
      <c r="C739" s="930"/>
      <c r="D739" s="930"/>
      <c r="E739" s="930"/>
      <c r="F739" s="930"/>
      <c r="G739" s="930"/>
      <c r="H739" s="930"/>
      <c r="I739" s="930"/>
      <c r="J739" s="930"/>
      <c r="K739" s="930"/>
      <c r="L739" s="930"/>
      <c r="M739" s="930"/>
      <c r="N739" s="930"/>
      <c r="O739" s="930"/>
      <c r="P739" s="930"/>
      <c r="Q739" s="930"/>
      <c r="R739" s="930"/>
      <c r="S739" s="930"/>
      <c r="T739" s="930"/>
      <c r="U739" s="930"/>
      <c r="V739" s="930"/>
      <c r="W739" s="930"/>
      <c r="X739" s="930"/>
      <c r="Y739" s="930"/>
      <c r="Z739" s="930"/>
      <c r="AA739" s="930"/>
      <c r="AB739" s="930"/>
      <c r="AC739" s="930"/>
      <c r="AD739" s="930"/>
      <c r="AE739" s="930"/>
      <c r="AF739" s="930"/>
      <c r="AG739" s="930"/>
      <c r="AH739" s="930"/>
      <c r="AI739" s="930"/>
      <c r="AJ739" s="930"/>
      <c r="AK739" s="930"/>
    </row>
    <row r="740" spans="1:37" ht="14.45" customHeight="1" x14ac:dyDescent="0.2">
      <c r="A740" s="57"/>
      <c r="B740" s="57"/>
      <c r="C740" s="983">
        <f>+V380</f>
        <v>0</v>
      </c>
      <c r="D740" s="984"/>
      <c r="E740" s="984"/>
      <c r="F740" s="984"/>
      <c r="G740" s="985"/>
      <c r="H740" s="57"/>
      <c r="I740" s="99" t="s">
        <v>230</v>
      </c>
      <c r="J740" s="57"/>
      <c r="K740" s="57"/>
      <c r="L740" s="57"/>
      <c r="M740" s="57"/>
      <c r="N740" s="57"/>
      <c r="O740" s="57"/>
      <c r="P740" s="57"/>
      <c r="Q740" s="57"/>
      <c r="R740" s="57"/>
      <c r="S740" s="57"/>
      <c r="T740" s="57"/>
      <c r="U740" s="57"/>
      <c r="V740" s="57"/>
      <c r="W740" s="57"/>
      <c r="X740" s="57"/>
      <c r="Y740" s="57"/>
      <c r="Z740" s="57"/>
      <c r="AA740" s="57"/>
      <c r="AB740" s="57"/>
      <c r="AC740" s="57"/>
      <c r="AD740" s="57"/>
      <c r="AE740" s="57"/>
      <c r="AF740" s="76"/>
      <c r="AG740" s="76"/>
      <c r="AH740" s="76"/>
      <c r="AI740" s="76"/>
      <c r="AJ740" s="76"/>
      <c r="AK740" s="76"/>
    </row>
    <row r="741" spans="1:37" x14ac:dyDescent="0.2">
      <c r="A741" s="39"/>
      <c r="B741" s="77"/>
      <c r="C741" s="77"/>
      <c r="D741" s="77"/>
      <c r="E741" s="77"/>
      <c r="F741" s="77"/>
      <c r="G741" s="77"/>
      <c r="H741" s="77"/>
      <c r="I741" s="77"/>
      <c r="J741" s="77"/>
      <c r="K741" s="77"/>
      <c r="L741" s="77"/>
      <c r="M741" s="77"/>
      <c r="N741" s="77"/>
      <c r="O741" s="77"/>
      <c r="P741" s="77"/>
      <c r="Q741" s="77"/>
      <c r="R741" s="77"/>
      <c r="S741" s="77"/>
      <c r="T741" s="77"/>
      <c r="U741" s="77"/>
      <c r="V741" s="77"/>
      <c r="W741" s="77"/>
      <c r="X741" s="77"/>
      <c r="Y741" s="77"/>
      <c r="Z741" s="77"/>
      <c r="AA741" s="77"/>
      <c r="AB741" s="77"/>
      <c r="AC741" s="77"/>
      <c r="AD741" s="77"/>
      <c r="AE741" s="77"/>
      <c r="AF741" s="77"/>
      <c r="AG741" s="77"/>
      <c r="AH741" s="77"/>
      <c r="AI741" s="77"/>
      <c r="AJ741" s="77"/>
      <c r="AK741" s="77"/>
    </row>
    <row r="742" spans="1:37" ht="14.25" customHeight="1" x14ac:dyDescent="0.2">
      <c r="B742" s="5"/>
      <c r="C742" s="5"/>
      <c r="D742" s="5"/>
      <c r="E742" s="5"/>
      <c r="F742" s="5"/>
      <c r="G742" s="5"/>
      <c r="H742" s="5"/>
      <c r="I742" s="5"/>
      <c r="J742" s="5"/>
      <c r="K742" s="5"/>
      <c r="L742" s="5"/>
      <c r="M742" s="5"/>
      <c r="N742" s="5"/>
      <c r="O742" s="5"/>
      <c r="P742" s="5"/>
      <c r="Q742" s="5"/>
      <c r="R742" s="5"/>
      <c r="S742" s="5"/>
      <c r="T742" s="5"/>
      <c r="U742" s="5"/>
      <c r="V742" s="5"/>
      <c r="W742" s="5"/>
      <c r="X742" s="5"/>
      <c r="Y742" s="5"/>
      <c r="Z742" s="5"/>
      <c r="AA742" s="5"/>
      <c r="AB742" s="5"/>
      <c r="AC742" s="5"/>
      <c r="AD742" s="5"/>
      <c r="AE742" s="5"/>
      <c r="AF742" s="5"/>
      <c r="AG742" s="5"/>
      <c r="AH742" s="5"/>
      <c r="AI742" s="5"/>
      <c r="AJ742" s="5"/>
      <c r="AK742" s="5"/>
    </row>
    <row r="743" spans="1:37" ht="38.25" customHeight="1" x14ac:dyDescent="0.2">
      <c r="B743" s="5"/>
      <c r="C743" s="5"/>
      <c r="D743" s="5"/>
      <c r="E743" s="5"/>
      <c r="F743" s="5"/>
      <c r="G743" s="5"/>
      <c r="H743" s="5"/>
      <c r="I743" s="5"/>
      <c r="J743" s="5"/>
      <c r="K743" s="5"/>
      <c r="L743" s="5"/>
      <c r="M743" s="5"/>
      <c r="N743" s="5"/>
      <c r="O743" s="5"/>
      <c r="P743" s="5"/>
      <c r="Q743" s="5"/>
      <c r="R743" s="5"/>
      <c r="S743" s="5"/>
      <c r="T743" s="5"/>
      <c r="U743" s="5"/>
      <c r="V743" s="5"/>
      <c r="W743" s="5"/>
      <c r="X743" s="5"/>
      <c r="Y743" s="5"/>
      <c r="Z743" s="5"/>
      <c r="AA743" s="5"/>
      <c r="AB743" s="5"/>
      <c r="AC743" s="5"/>
      <c r="AD743" s="5"/>
      <c r="AE743" s="5"/>
      <c r="AF743" s="5"/>
      <c r="AG743" s="5"/>
      <c r="AH743" s="5"/>
      <c r="AI743" s="5"/>
      <c r="AJ743" s="5"/>
      <c r="AK743" s="5"/>
    </row>
    <row r="744" spans="1:37" x14ac:dyDescent="0.2">
      <c r="B744" s="5"/>
      <c r="C744" s="5"/>
      <c r="D744" s="5"/>
      <c r="E744" s="5"/>
      <c r="F744" s="5"/>
      <c r="G744" s="5"/>
      <c r="H744" s="5"/>
      <c r="I744" s="5"/>
      <c r="J744" s="5"/>
      <c r="K744" s="5"/>
      <c r="L744" s="5"/>
      <c r="M744" s="5"/>
      <c r="N744" s="5"/>
      <c r="O744" s="5"/>
      <c r="P744" s="5"/>
      <c r="Q744" s="5"/>
      <c r="R744" s="5"/>
      <c r="S744" s="5"/>
      <c r="T744" s="5"/>
      <c r="U744" s="5"/>
      <c r="V744" s="5"/>
      <c r="W744" s="5"/>
      <c r="X744" s="5"/>
      <c r="Y744" s="5"/>
      <c r="Z744" s="5"/>
      <c r="AA744" s="5"/>
      <c r="AB744" s="5"/>
      <c r="AC744" s="5"/>
      <c r="AD744" s="5"/>
      <c r="AE744" s="5"/>
      <c r="AF744" s="5"/>
      <c r="AG744" s="5"/>
      <c r="AH744" s="5"/>
      <c r="AI744" s="5"/>
      <c r="AJ744" s="5"/>
      <c r="AK744" s="5"/>
    </row>
    <row r="745" spans="1:37" x14ac:dyDescent="0.2">
      <c r="B745" s="5"/>
      <c r="C745" s="5"/>
      <c r="D745" s="5"/>
      <c r="E745" s="5"/>
      <c r="F745" s="5"/>
      <c r="G745" s="5"/>
      <c r="H745" s="5"/>
      <c r="I745" s="5"/>
      <c r="J745" s="5"/>
      <c r="K745" s="5"/>
      <c r="L745" s="5"/>
      <c r="M745" s="5"/>
      <c r="N745" s="5"/>
      <c r="O745" s="5"/>
      <c r="P745" s="5"/>
      <c r="Q745" s="5"/>
      <c r="R745" s="5"/>
      <c r="S745" s="5"/>
      <c r="T745" s="5"/>
      <c r="U745" s="5"/>
      <c r="V745" s="5"/>
      <c r="W745" s="5"/>
      <c r="X745" s="5"/>
      <c r="Y745" s="5"/>
      <c r="Z745" s="5"/>
      <c r="AA745" s="5"/>
      <c r="AB745" s="5"/>
      <c r="AC745" s="5"/>
      <c r="AD745" s="5"/>
      <c r="AE745" s="5"/>
      <c r="AF745" s="5"/>
      <c r="AG745" s="5"/>
      <c r="AH745" s="5"/>
      <c r="AI745" s="5"/>
      <c r="AJ745" s="5"/>
      <c r="AK745" s="5"/>
    </row>
    <row r="746" spans="1:37" x14ac:dyDescent="0.2">
      <c r="B746" s="5"/>
      <c r="C746" s="5"/>
      <c r="D746" s="5"/>
      <c r="E746" s="5"/>
      <c r="F746" s="5"/>
      <c r="G746" s="5"/>
      <c r="H746" s="5"/>
      <c r="I746" s="5"/>
      <c r="J746" s="5"/>
      <c r="K746" s="5"/>
      <c r="L746" s="5"/>
      <c r="M746" s="5"/>
      <c r="N746" s="5"/>
      <c r="O746" s="5"/>
      <c r="P746" s="5"/>
      <c r="Q746" s="5"/>
      <c r="R746" s="5"/>
      <c r="S746" s="5"/>
      <c r="T746" s="5"/>
      <c r="U746" s="5"/>
      <c r="V746" s="5"/>
      <c r="W746" s="5"/>
      <c r="X746" s="5"/>
      <c r="Y746" s="5"/>
      <c r="Z746" s="5"/>
      <c r="AA746" s="5"/>
      <c r="AB746" s="5"/>
      <c r="AC746" s="5"/>
      <c r="AD746" s="5"/>
      <c r="AE746" s="5"/>
      <c r="AF746" s="5"/>
      <c r="AG746" s="5"/>
      <c r="AH746" s="5"/>
      <c r="AI746" s="5"/>
      <c r="AJ746" s="5"/>
      <c r="AK746" s="5"/>
    </row>
  </sheetData>
  <sheetProtection algorithmName="SHA-512" hashValue="Agei8RfUirogbk2zAd3RtOes+Bs4ZhxD66rv8G18jIDHY0L7Aozi7SVPUO/pnpGWmNWH8oQoD3O+GX1c7BaSCw==" saltValue="+I3pIw+ctZTmyy79hkPehQ==" spinCount="100000" sheet="1" selectLockedCells="1"/>
  <protectedRanges>
    <protectedRange sqref="AF264:AK267 AF129:AK132" name="Apdo 5  3"/>
    <protectedRange sqref="W271 W136" name="Apdo 4  4_1"/>
    <protectedRange sqref="S120 N122 A120 N257" name="Apdo 5  2_1"/>
    <protectedRange sqref="S118 A118" name="Apdo 5  2"/>
    <protectedRange sqref="Y381 V381" name="Resumen horas_1"/>
    <protectedRange sqref="Y385 V385" name="Resumen horas_3"/>
    <protectedRange sqref="AA118" name="Apdo 5  2_2"/>
    <protectedRange sqref="AA120" name="Apdo 5  2_1_1"/>
    <protectedRange sqref="N119" name="Apdo 5  2_1_4"/>
    <protectedRange sqref="N121" name="Apdo 5  2_1_5"/>
  </protectedRanges>
  <sortState ref="AX2:BC491">
    <sortCondition ref="AX2:AX491"/>
  </sortState>
  <mergeCells count="1150">
    <mergeCell ref="A338:AK338"/>
    <mergeCell ref="A339:AE340"/>
    <mergeCell ref="AF339:AK340"/>
    <mergeCell ref="A347:AK347"/>
    <mergeCell ref="A348:AE349"/>
    <mergeCell ref="AF348:AK349"/>
    <mergeCell ref="A236:AE237"/>
    <mergeCell ref="AF236:AK237"/>
    <mergeCell ref="A238:AE238"/>
    <mergeCell ref="AF238:AK238"/>
    <mergeCell ref="A230:AK230"/>
    <mergeCell ref="A207:AK207"/>
    <mergeCell ref="A209:AE210"/>
    <mergeCell ref="AF209:AK210"/>
    <mergeCell ref="A211:AE211"/>
    <mergeCell ref="AF211:AK211"/>
    <mergeCell ref="A212:AE212"/>
    <mergeCell ref="AF212:AK212"/>
    <mergeCell ref="A213:AE213"/>
    <mergeCell ref="AF213:AK213"/>
    <mergeCell ref="A214:AE214"/>
    <mergeCell ref="AF214:AK214"/>
    <mergeCell ref="A215:AE215"/>
    <mergeCell ref="AF215:AK215"/>
    <mergeCell ref="A216:AK216"/>
    <mergeCell ref="A217:AE218"/>
    <mergeCell ref="AF217:AK218"/>
    <mergeCell ref="A223:AE223"/>
    <mergeCell ref="AF223:AK223"/>
    <mergeCell ref="A225:AK225"/>
    <mergeCell ref="A222:AE222"/>
    <mergeCell ref="AF222:AK222"/>
    <mergeCell ref="AF229:AK229"/>
    <mergeCell ref="A224:AK224"/>
    <mergeCell ref="M68:R68"/>
    <mergeCell ref="U68:W68"/>
    <mergeCell ref="A132:AE132"/>
    <mergeCell ref="AF221:AK221"/>
    <mergeCell ref="A330:AK330"/>
    <mergeCell ref="A208:AK208"/>
    <mergeCell ref="A256:AE256"/>
    <mergeCell ref="AF189:AK189"/>
    <mergeCell ref="A190:AE190"/>
    <mergeCell ref="AF199:AK199"/>
    <mergeCell ref="A200:AE200"/>
    <mergeCell ref="A148:AK148"/>
    <mergeCell ref="A144:AE144"/>
    <mergeCell ref="A182:AK182"/>
    <mergeCell ref="A157:AE157"/>
    <mergeCell ref="A198:AE198"/>
    <mergeCell ref="AF219:AK219"/>
    <mergeCell ref="A220:AE220"/>
    <mergeCell ref="AF220:AK220"/>
    <mergeCell ref="A221:AE221"/>
    <mergeCell ref="AF322:AK322"/>
    <mergeCell ref="A317:AE318"/>
    <mergeCell ref="A266:AE266"/>
    <mergeCell ref="A323:AE323"/>
    <mergeCell ref="AF320:AK320"/>
    <mergeCell ref="A329:AK329"/>
    <mergeCell ref="A252:G252"/>
    <mergeCell ref="AF228:AK228"/>
    <mergeCell ref="AF256:AK256"/>
    <mergeCell ref="A240:AE240"/>
    <mergeCell ref="AF240:AK240"/>
    <mergeCell ref="A245:AE245"/>
    <mergeCell ref="A111:R111"/>
    <mergeCell ref="A79:AK79"/>
    <mergeCell ref="X68:AI68"/>
    <mergeCell ref="C68:H68"/>
    <mergeCell ref="AH112:AK112"/>
    <mergeCell ref="A75:AK77"/>
    <mergeCell ref="A81:AK93"/>
    <mergeCell ref="V119:AK119"/>
    <mergeCell ref="A116:AK116"/>
    <mergeCell ref="W47:AH47"/>
    <mergeCell ref="AI47:AK47"/>
    <mergeCell ref="A175:AE176"/>
    <mergeCell ref="AF175:AK176"/>
    <mergeCell ref="A177:AE177"/>
    <mergeCell ref="AF177:AK177"/>
    <mergeCell ref="A178:AE178"/>
    <mergeCell ref="A139:AK139"/>
    <mergeCell ref="AD138:AK138"/>
    <mergeCell ref="A150:AE151"/>
    <mergeCell ref="AF150:AK151"/>
    <mergeCell ref="AF178:AK178"/>
    <mergeCell ref="X55:AI55"/>
    <mergeCell ref="AJ55:AK55"/>
    <mergeCell ref="A152:AE152"/>
    <mergeCell ref="AF152:AK152"/>
    <mergeCell ref="A153:AE153"/>
    <mergeCell ref="AF153:AK153"/>
    <mergeCell ref="AF155:AK155"/>
    <mergeCell ref="A156:AE156"/>
    <mergeCell ref="AF156:AK156"/>
    <mergeCell ref="A123:J123"/>
    <mergeCell ref="A121:U121"/>
    <mergeCell ref="A694:H695"/>
    <mergeCell ref="AF280:AK280"/>
    <mergeCell ref="AF268:AK268"/>
    <mergeCell ref="A267:AE267"/>
    <mergeCell ref="AF267:AK267"/>
    <mergeCell ref="A279:AE279"/>
    <mergeCell ref="A278:AE278"/>
    <mergeCell ref="AF279:AK279"/>
    <mergeCell ref="AF277:AK277"/>
    <mergeCell ref="A280:AE280"/>
    <mergeCell ref="A186:AE186"/>
    <mergeCell ref="AF186:AK186"/>
    <mergeCell ref="AF321:AK321"/>
    <mergeCell ref="A135:AB136"/>
    <mergeCell ref="V122:AK122"/>
    <mergeCell ref="A122:T122"/>
    <mergeCell ref="P138:Z138"/>
    <mergeCell ref="A179:AE179"/>
    <mergeCell ref="AF180:AK180"/>
    <mergeCell ref="A226:AE227"/>
    <mergeCell ref="AF226:AK227"/>
    <mergeCell ref="Z610:AC610"/>
    <mergeCell ref="A393:AK393"/>
    <mergeCell ref="AF255:AK255"/>
    <mergeCell ref="A244:AE244"/>
    <mergeCell ref="AF244:AK244"/>
    <mergeCell ref="AF252:AK252"/>
    <mergeCell ref="AF245:AK245"/>
    <mergeCell ref="AF201:AK201"/>
    <mergeCell ref="A202:AE202"/>
    <mergeCell ref="AF202:AK202"/>
    <mergeCell ref="A197:AE197"/>
    <mergeCell ref="AF130:AK130"/>
    <mergeCell ref="A131:AE131"/>
    <mergeCell ref="AF131:AK131"/>
    <mergeCell ref="AF132:AK132"/>
    <mergeCell ref="AF142:AK142"/>
    <mergeCell ref="AF144:AK144"/>
    <mergeCell ref="A145:AE145"/>
    <mergeCell ref="AF145:AK145"/>
    <mergeCell ref="AF143:AK143"/>
    <mergeCell ref="A143:AE143"/>
    <mergeCell ref="C740:G740"/>
    <mergeCell ref="A253:AE253"/>
    <mergeCell ref="AF253:AK253"/>
    <mergeCell ref="A254:AE254"/>
    <mergeCell ref="AF254:AK254"/>
    <mergeCell ref="A255:B255"/>
    <mergeCell ref="C255:AE255"/>
    <mergeCell ref="A241:AE241"/>
    <mergeCell ref="AF241:AK241"/>
    <mergeCell ref="A234:AE234"/>
    <mergeCell ref="AF234:AK234"/>
    <mergeCell ref="A231:AE231"/>
    <mergeCell ref="AF231:AK231"/>
    <mergeCell ref="A219:AE219"/>
    <mergeCell ref="A196:AE196"/>
    <mergeCell ref="AF196:AK196"/>
    <mergeCell ref="A189:AE189"/>
    <mergeCell ref="AF243:AK243"/>
    <mergeCell ref="A239:AE239"/>
    <mergeCell ref="AF239:AK239"/>
    <mergeCell ref="A228:AE228"/>
    <mergeCell ref="O606:U607"/>
    <mergeCell ref="AB382:AE382"/>
    <mergeCell ref="A382:AA382"/>
    <mergeCell ref="AF179:AK179"/>
    <mergeCell ref="A385:D385"/>
    <mergeCell ref="A493:N493"/>
    <mergeCell ref="AF198:AK198"/>
    <mergeCell ref="AF190:AK190"/>
    <mergeCell ref="A192:AK192"/>
    <mergeCell ref="A498:AH498"/>
    <mergeCell ref="A497:N497"/>
    <mergeCell ref="AB516:AH517"/>
    <mergeCell ref="Z619:AE619"/>
    <mergeCell ref="AF242:AK242"/>
    <mergeCell ref="A243:AE243"/>
    <mergeCell ref="A383:AK383"/>
    <mergeCell ref="AB384:AE384"/>
    <mergeCell ref="A384:D384"/>
    <mergeCell ref="V384:X384"/>
    <mergeCell ref="E385:U385"/>
    <mergeCell ref="Y384:AA384"/>
    <mergeCell ref="AI386:AK386"/>
    <mergeCell ref="AI387:AK388"/>
    <mergeCell ref="AF197:AK197"/>
    <mergeCell ref="A242:AE242"/>
    <mergeCell ref="A194:AE195"/>
    <mergeCell ref="AF194:AK195"/>
    <mergeCell ref="A184:AE185"/>
    <mergeCell ref="AF184:AK185"/>
    <mergeCell ref="A187:AE187"/>
    <mergeCell ref="AF187:AK187"/>
    <mergeCell ref="A188:AE188"/>
    <mergeCell ref="AF188:AK188"/>
    <mergeCell ref="A739:AK739"/>
    <mergeCell ref="A660:S660"/>
    <mergeCell ref="A659:S659"/>
    <mergeCell ref="A630:S630"/>
    <mergeCell ref="A631:S631"/>
    <mergeCell ref="A632:S632"/>
    <mergeCell ref="A643:S643"/>
    <mergeCell ref="A639:S639"/>
    <mergeCell ref="W683:AA683"/>
    <mergeCell ref="Z664:AE664"/>
    <mergeCell ref="Y696:AB696"/>
    <mergeCell ref="S696:X696"/>
    <mergeCell ref="A696:H696"/>
    <mergeCell ref="A686:L686"/>
    <mergeCell ref="A683:L683"/>
    <mergeCell ref="R682:V682"/>
    <mergeCell ref="W680:AA682"/>
    <mergeCell ref="M686:Q686"/>
    <mergeCell ref="I694:L695"/>
    <mergeCell ref="W686:AA686"/>
    <mergeCell ref="A697:H697"/>
    <mergeCell ref="M697:R697"/>
    <mergeCell ref="M698:R698"/>
    <mergeCell ref="Y697:AB697"/>
    <mergeCell ref="M706:Q708"/>
    <mergeCell ref="A698:L698"/>
    <mergeCell ref="R686:V686"/>
    <mergeCell ref="M683:Q683"/>
    <mergeCell ref="A665:S665"/>
    <mergeCell ref="T665:Y665"/>
    <mergeCell ref="A692:P692"/>
    <mergeCell ref="R684:V685"/>
    <mergeCell ref="AI385:AK385"/>
    <mergeCell ref="AF385:AH385"/>
    <mergeCell ref="AF387:AH388"/>
    <mergeCell ref="AF386:AH386"/>
    <mergeCell ref="V520:AA520"/>
    <mergeCell ref="A454:AK454"/>
    <mergeCell ref="V501:AA501"/>
    <mergeCell ref="AB502:AH502"/>
    <mergeCell ref="A500:N500"/>
    <mergeCell ref="V503:AA503"/>
    <mergeCell ref="AB503:AH503"/>
    <mergeCell ref="V504:AA504"/>
    <mergeCell ref="V488:AA488"/>
    <mergeCell ref="A386:AA386"/>
    <mergeCell ref="A387:AA388"/>
    <mergeCell ref="O492:U492"/>
    <mergeCell ref="O496:U496"/>
    <mergeCell ref="A494:N494"/>
    <mergeCell ref="O504:U504"/>
    <mergeCell ref="A396:AK397"/>
    <mergeCell ref="AB490:AH490"/>
    <mergeCell ref="Y385:AA385"/>
    <mergeCell ref="A492:N492"/>
    <mergeCell ref="AB494:AH494"/>
    <mergeCell ref="O494:U494"/>
    <mergeCell ref="A502:N502"/>
    <mergeCell ref="O502:U502"/>
    <mergeCell ref="V502:AA502"/>
    <mergeCell ref="A501:N501"/>
    <mergeCell ref="O583:U583"/>
    <mergeCell ref="A362:AE362"/>
    <mergeCell ref="A379:AK379"/>
    <mergeCell ref="AF372:AK372"/>
    <mergeCell ref="C372:AE372"/>
    <mergeCell ref="A372:B372"/>
    <mergeCell ref="Y380:AA380"/>
    <mergeCell ref="F722:G722"/>
    <mergeCell ref="H722:I722"/>
    <mergeCell ref="K722:N722"/>
    <mergeCell ref="P722:S722"/>
    <mergeCell ref="U722:V722"/>
    <mergeCell ref="A621:S621"/>
    <mergeCell ref="T621:Y621"/>
    <mergeCell ref="X722:AG722"/>
    <mergeCell ref="T646:Y646"/>
    <mergeCell ref="A638:S638"/>
    <mergeCell ref="A618:S618"/>
    <mergeCell ref="T618:Y618"/>
    <mergeCell ref="Z618:AE618"/>
    <mergeCell ref="V486:AA486"/>
    <mergeCell ref="A485:AH485"/>
    <mergeCell ref="A620:S620"/>
    <mergeCell ref="A619:S619"/>
    <mergeCell ref="T619:Y619"/>
    <mergeCell ref="I696:L696"/>
    <mergeCell ref="AB606:AH607"/>
    <mergeCell ref="V585:AA585"/>
    <mergeCell ref="M709:Q712"/>
    <mergeCell ref="A700:AK701"/>
    <mergeCell ref="W709:AA709"/>
    <mergeCell ref="E384:U384"/>
    <mergeCell ref="A606:N607"/>
    <mergeCell ref="V489:AA489"/>
    <mergeCell ref="Z620:AE620"/>
    <mergeCell ref="AB586:AH586"/>
    <mergeCell ref="A589:AH589"/>
    <mergeCell ref="A587:N587"/>
    <mergeCell ref="V586:AA586"/>
    <mergeCell ref="A558:AH558"/>
    <mergeCell ref="V583:AA583"/>
    <mergeCell ref="O584:U584"/>
    <mergeCell ref="O582:U582"/>
    <mergeCell ref="V582:AA582"/>
    <mergeCell ref="AB582:AH582"/>
    <mergeCell ref="A569:AK569"/>
    <mergeCell ref="AB487:AH487"/>
    <mergeCell ref="A460:AK474"/>
    <mergeCell ref="AF382:AH382"/>
    <mergeCell ref="A391:AK391"/>
    <mergeCell ref="AB387:AE388"/>
    <mergeCell ref="AI380:AK382"/>
    <mergeCell ref="A487:N487"/>
    <mergeCell ref="V505:AA505"/>
    <mergeCell ref="AB385:AE385"/>
    <mergeCell ref="E380:U380"/>
    <mergeCell ref="AF380:AH380"/>
    <mergeCell ref="A503:N503"/>
    <mergeCell ref="O503:U503"/>
    <mergeCell ref="T620:Y620"/>
    <mergeCell ref="O586:U586"/>
    <mergeCell ref="AF384:AH384"/>
    <mergeCell ref="AI384:AK384"/>
    <mergeCell ref="AB386:AE386"/>
    <mergeCell ref="AB380:AE380"/>
    <mergeCell ref="V385:X385"/>
    <mergeCell ref="A662:S662"/>
    <mergeCell ref="T622:Y622"/>
    <mergeCell ref="Z629:AE629"/>
    <mergeCell ref="T626:Y626"/>
    <mergeCell ref="Z623:AE623"/>
    <mergeCell ref="T624:Y624"/>
    <mergeCell ref="Z625:AE625"/>
    <mergeCell ref="T629:Y629"/>
    <mergeCell ref="AF661:AJ661"/>
    <mergeCell ref="T635:Y635"/>
    <mergeCell ref="T636:Y636"/>
    <mergeCell ref="Z657:AE657"/>
    <mergeCell ref="AF657:AJ657"/>
    <mergeCell ref="Z661:AE661"/>
    <mergeCell ref="T651:Y651"/>
    <mergeCell ref="Z659:AE659"/>
    <mergeCell ref="T647:Y647"/>
    <mergeCell ref="Z647:AE647"/>
    <mergeCell ref="T644:Y644"/>
    <mergeCell ref="Z638:AE638"/>
    <mergeCell ref="T643:Y643"/>
    <mergeCell ref="Z644:AE644"/>
    <mergeCell ref="AF660:AJ660"/>
    <mergeCell ref="Z622:AE622"/>
    <mergeCell ref="A653:S653"/>
    <mergeCell ref="Z646:AE646"/>
    <mergeCell ref="A649:S649"/>
    <mergeCell ref="AB585:AH585"/>
    <mergeCell ref="A650:S650"/>
    <mergeCell ref="A603:N603"/>
    <mergeCell ref="V603:AA603"/>
    <mergeCell ref="AF381:AH381"/>
    <mergeCell ref="V606:AA607"/>
    <mergeCell ref="T656:Y656"/>
    <mergeCell ref="Z656:AE656"/>
    <mergeCell ref="Z633:AE633"/>
    <mergeCell ref="A656:S656"/>
    <mergeCell ref="A654:S654"/>
    <mergeCell ref="T625:Y625"/>
    <mergeCell ref="A616:S617"/>
    <mergeCell ref="A592:N592"/>
    <mergeCell ref="A591:N591"/>
    <mergeCell ref="A594:N594"/>
    <mergeCell ref="O594:U594"/>
    <mergeCell ref="A597:N597"/>
    <mergeCell ref="O597:U597"/>
    <mergeCell ref="O596:U596"/>
    <mergeCell ref="O595:U595"/>
    <mergeCell ref="T616:Y617"/>
    <mergeCell ref="Z616:AE617"/>
    <mergeCell ref="T641:Y641"/>
    <mergeCell ref="Z641:AE641"/>
    <mergeCell ref="Z640:AE640"/>
    <mergeCell ref="A640:S640"/>
    <mergeCell ref="T640:Y640"/>
    <mergeCell ref="A641:S641"/>
    <mergeCell ref="A623:S623"/>
    <mergeCell ref="A605:N605"/>
    <mergeCell ref="V605:AA605"/>
    <mergeCell ref="AB605:AH605"/>
    <mergeCell ref="O603:U605"/>
    <mergeCell ref="AF655:AJ655"/>
    <mergeCell ref="AB593:AH593"/>
    <mergeCell ref="AB603:AH603"/>
    <mergeCell ref="A604:N604"/>
    <mergeCell ref="V604:AA604"/>
    <mergeCell ref="V596:AA596"/>
    <mergeCell ref="A596:N596"/>
    <mergeCell ref="AB597:AH597"/>
    <mergeCell ref="V597:AA597"/>
    <mergeCell ref="O600:U600"/>
    <mergeCell ref="AB600:AH600"/>
    <mergeCell ref="O599:U599"/>
    <mergeCell ref="V599:AA600"/>
    <mergeCell ref="A600:N600"/>
    <mergeCell ref="A599:N599"/>
    <mergeCell ref="V591:AA591"/>
    <mergeCell ref="AB591:AH591"/>
    <mergeCell ref="O592:U592"/>
    <mergeCell ref="V592:AA592"/>
    <mergeCell ref="AB592:AH592"/>
    <mergeCell ref="O591:U591"/>
    <mergeCell ref="AB595:AH595"/>
    <mergeCell ref="AB604:AH604"/>
    <mergeCell ref="A602:AH602"/>
    <mergeCell ref="AB599:AH599"/>
    <mergeCell ref="A590:N590"/>
    <mergeCell ref="O590:U590"/>
    <mergeCell ref="V590:AA590"/>
    <mergeCell ref="AB590:AH590"/>
    <mergeCell ref="V584:AA584"/>
    <mergeCell ref="AB584:AH584"/>
    <mergeCell ref="O587:U587"/>
    <mergeCell ref="V587:AA587"/>
    <mergeCell ref="A588:AH588"/>
    <mergeCell ref="A585:N585"/>
    <mergeCell ref="A570:N571"/>
    <mergeCell ref="AB581:AH581"/>
    <mergeCell ref="A580:AH580"/>
    <mergeCell ref="AB576:AH576"/>
    <mergeCell ref="AB577:AH577"/>
    <mergeCell ref="AB578:AH578"/>
    <mergeCell ref="A577:N577"/>
    <mergeCell ref="O577:U577"/>
    <mergeCell ref="V577:AA577"/>
    <mergeCell ref="AB570:AH571"/>
    <mergeCell ref="AB583:AH583"/>
    <mergeCell ref="A582:N582"/>
    <mergeCell ref="A586:N586"/>
    <mergeCell ref="O579:U579"/>
    <mergeCell ref="V579:AA579"/>
    <mergeCell ref="A581:N581"/>
    <mergeCell ref="O581:U581"/>
    <mergeCell ref="V581:AA581"/>
    <mergeCell ref="A579:N579"/>
    <mergeCell ref="O585:U585"/>
    <mergeCell ref="A584:N584"/>
    <mergeCell ref="A583:N583"/>
    <mergeCell ref="A574:AH574"/>
    <mergeCell ref="A562:N563"/>
    <mergeCell ref="O562:U563"/>
    <mergeCell ref="V562:AA563"/>
    <mergeCell ref="AB562:AH563"/>
    <mergeCell ref="A572:AH572"/>
    <mergeCell ref="A573:AH573"/>
    <mergeCell ref="AB560:AH560"/>
    <mergeCell ref="A561:N561"/>
    <mergeCell ref="V561:AA561"/>
    <mergeCell ref="AB561:AH561"/>
    <mergeCell ref="A560:N560"/>
    <mergeCell ref="V560:AA560"/>
    <mergeCell ref="O559:U561"/>
    <mergeCell ref="A557:AH557"/>
    <mergeCell ref="A559:N559"/>
    <mergeCell ref="V559:AA559"/>
    <mergeCell ref="AB559:AH559"/>
    <mergeCell ref="V539:AA539"/>
    <mergeCell ref="A537:N537"/>
    <mergeCell ref="O537:U537"/>
    <mergeCell ref="V537:AA537"/>
    <mergeCell ref="AB532:AH532"/>
    <mergeCell ref="V534:AA534"/>
    <mergeCell ref="V495:AA495"/>
    <mergeCell ref="A529:AH529"/>
    <mergeCell ref="O525:U526"/>
    <mergeCell ref="A525:N526"/>
    <mergeCell ref="A533:N533"/>
    <mergeCell ref="O533:U533"/>
    <mergeCell ref="V533:AA533"/>
    <mergeCell ref="V532:AA532"/>
    <mergeCell ref="A532:N532"/>
    <mergeCell ref="O532:U532"/>
    <mergeCell ref="AB533:AH533"/>
    <mergeCell ref="A514:N514"/>
    <mergeCell ref="A510:N510"/>
    <mergeCell ref="A506:N506"/>
    <mergeCell ref="O506:U506"/>
    <mergeCell ref="AB506:AH506"/>
    <mergeCell ref="V506:AA506"/>
    <mergeCell ref="A507:N507"/>
    <mergeCell ref="O507:U507"/>
    <mergeCell ref="O500:U500"/>
    <mergeCell ref="V500:AA500"/>
    <mergeCell ref="AB500:AH500"/>
    <mergeCell ref="V530:AA530"/>
    <mergeCell ref="O495:U495"/>
    <mergeCell ref="AB496:AH496"/>
    <mergeCell ref="AB501:AH501"/>
    <mergeCell ref="O501:U501"/>
    <mergeCell ref="O509:U509"/>
    <mergeCell ref="A509:N509"/>
    <mergeCell ref="V516:AA517"/>
    <mergeCell ref="V515:AA515"/>
    <mergeCell ref="AB504:AH504"/>
    <mergeCell ref="A504:N504"/>
    <mergeCell ref="A505:N505"/>
    <mergeCell ref="A524:AK524"/>
    <mergeCell ref="A512:AH512"/>
    <mergeCell ref="AB520:AH520"/>
    <mergeCell ref="O505:U505"/>
    <mergeCell ref="V507:AA507"/>
    <mergeCell ref="V509:AA510"/>
    <mergeCell ref="A516:N517"/>
    <mergeCell ref="AB505:AH505"/>
    <mergeCell ref="A508:AH508"/>
    <mergeCell ref="A513:N513"/>
    <mergeCell ref="AB507:AH507"/>
    <mergeCell ref="AB513:AH513"/>
    <mergeCell ref="AB514:AH514"/>
    <mergeCell ref="AB515:AH515"/>
    <mergeCell ref="V380:X380"/>
    <mergeCell ref="V381:X381"/>
    <mergeCell ref="A545:AH545"/>
    <mergeCell ref="A380:D380"/>
    <mergeCell ref="A381:D381"/>
    <mergeCell ref="AB381:AE381"/>
    <mergeCell ref="A488:N488"/>
    <mergeCell ref="G40:AK41"/>
    <mergeCell ref="A334:AE334"/>
    <mergeCell ref="AF334:AK334"/>
    <mergeCell ref="AF319:AK319"/>
    <mergeCell ref="A322:AE322"/>
    <mergeCell ref="AF331:AK332"/>
    <mergeCell ref="AF323:AK323"/>
    <mergeCell ref="Y381:AA381"/>
    <mergeCell ref="A1:AK7"/>
    <mergeCell ref="A36:AK36"/>
    <mergeCell ref="F25:AJ25"/>
    <mergeCell ref="F26:AJ26"/>
    <mergeCell ref="F27:AJ27"/>
    <mergeCell ref="F32:AJ32"/>
    <mergeCell ref="A14:G14"/>
    <mergeCell ref="F28:AJ28"/>
    <mergeCell ref="F33:AJ33"/>
    <mergeCell ref="F31:AJ31"/>
    <mergeCell ref="A325:AE325"/>
    <mergeCell ref="A337:AE337"/>
    <mergeCell ref="A333:AE333"/>
    <mergeCell ref="A321:AE321"/>
    <mergeCell ref="AF325:AK325"/>
    <mergeCell ref="A324:AE324"/>
    <mergeCell ref="AF324:AK324"/>
    <mergeCell ref="A335:AE335"/>
    <mergeCell ref="A331:AE332"/>
    <mergeCell ref="AF337:AK337"/>
    <mergeCell ref="AF335:AK335"/>
    <mergeCell ref="A360:AE360"/>
    <mergeCell ref="AF359:AK359"/>
    <mergeCell ref="AF345:AK345"/>
    <mergeCell ref="AF357:AK357"/>
    <mergeCell ref="AF361:AK361"/>
    <mergeCell ref="A361:AE361"/>
    <mergeCell ref="A358:AE358"/>
    <mergeCell ref="AF351:AK351"/>
    <mergeCell ref="A350:AE350"/>
    <mergeCell ref="AF336:AK336"/>
    <mergeCell ref="A336:AE336"/>
    <mergeCell ref="A355:AE355"/>
    <mergeCell ref="AF355:AK355"/>
    <mergeCell ref="AF350:AK350"/>
    <mergeCell ref="AF333:AK333"/>
    <mergeCell ref="A354:AE354"/>
    <mergeCell ref="AF354:AK354"/>
    <mergeCell ref="A356:AE356"/>
    <mergeCell ref="AF356:AK356"/>
    <mergeCell ref="A341:AE341"/>
    <mergeCell ref="AF341:AK341"/>
    <mergeCell ref="A342:AE342"/>
    <mergeCell ref="AF342:AK342"/>
    <mergeCell ref="A343:AE343"/>
    <mergeCell ref="AF343:AK343"/>
    <mergeCell ref="A344:AE344"/>
    <mergeCell ref="AF344:AK344"/>
    <mergeCell ref="A346:AK346"/>
    <mergeCell ref="A369:G369"/>
    <mergeCell ref="H369:AE369"/>
    <mergeCell ref="A359:AE359"/>
    <mergeCell ref="AF371:AK371"/>
    <mergeCell ref="AF360:AK360"/>
    <mergeCell ref="A371:AE371"/>
    <mergeCell ref="A536:AH536"/>
    <mergeCell ref="O516:U517"/>
    <mergeCell ref="V481:AA482"/>
    <mergeCell ref="AB481:AH482"/>
    <mergeCell ref="V487:AA487"/>
    <mergeCell ref="V490:AA490"/>
    <mergeCell ref="O488:U488"/>
    <mergeCell ref="A535:N535"/>
    <mergeCell ref="O513:U515"/>
    <mergeCell ref="A491:AH491"/>
    <mergeCell ref="A530:N530"/>
    <mergeCell ref="O535:U535"/>
    <mergeCell ref="O531:U531"/>
    <mergeCell ref="A480:AK480"/>
    <mergeCell ref="O481:U482"/>
    <mergeCell ref="A489:N489"/>
    <mergeCell ref="A490:N490"/>
    <mergeCell ref="A499:AH499"/>
    <mergeCell ref="AB489:AH489"/>
    <mergeCell ref="O490:U490"/>
    <mergeCell ref="A400:AK401"/>
    <mergeCell ref="AF377:AK377"/>
    <mergeCell ref="V378:X378"/>
    <mergeCell ref="V497:AA497"/>
    <mergeCell ref="A496:N496"/>
    <mergeCell ref="O489:U489"/>
    <mergeCell ref="Y378:AA378"/>
    <mergeCell ref="A357:AE357"/>
    <mergeCell ref="O486:U486"/>
    <mergeCell ref="O487:U487"/>
    <mergeCell ref="AB492:AH492"/>
    <mergeCell ref="A455:AK459"/>
    <mergeCell ref="V535:AA535"/>
    <mergeCell ref="V525:AA526"/>
    <mergeCell ref="AB486:AH486"/>
    <mergeCell ref="A402:AK452"/>
    <mergeCell ref="A483:AH483"/>
    <mergeCell ref="A481:N482"/>
    <mergeCell ref="AB488:AH488"/>
    <mergeCell ref="A534:N534"/>
    <mergeCell ref="V494:AA494"/>
    <mergeCell ref="O534:U534"/>
    <mergeCell ref="AF369:AK369"/>
    <mergeCell ref="A370:AE370"/>
    <mergeCell ref="E377:U378"/>
    <mergeCell ref="AF370:AK370"/>
    <mergeCell ref="AI378:AK378"/>
    <mergeCell ref="V377:AA377"/>
    <mergeCell ref="AB377:AE378"/>
    <mergeCell ref="AF362:AK362"/>
    <mergeCell ref="AF358:AK358"/>
    <mergeCell ref="A531:N531"/>
    <mergeCell ref="V492:AA492"/>
    <mergeCell ref="V496:AA496"/>
    <mergeCell ref="O493:U493"/>
    <mergeCell ref="V493:AA493"/>
    <mergeCell ref="A528:AH528"/>
    <mergeCell ref="A377:D378"/>
    <mergeCell ref="AB493:AH493"/>
    <mergeCell ref="AB497:AH497"/>
    <mergeCell ref="O497:U497"/>
    <mergeCell ref="AB495:AH495"/>
    <mergeCell ref="AF317:AK318"/>
    <mergeCell ref="A351:AE351"/>
    <mergeCell ref="A495:N495"/>
    <mergeCell ref="A373:AE373"/>
    <mergeCell ref="A486:N486"/>
    <mergeCell ref="A484:AH484"/>
    <mergeCell ref="A320:AE320"/>
    <mergeCell ref="A268:AE268"/>
    <mergeCell ref="S118:Z118"/>
    <mergeCell ref="AF289:AK289"/>
    <mergeCell ref="A298:AE299"/>
    <mergeCell ref="AF298:AK299"/>
    <mergeCell ref="A288:AE288"/>
    <mergeCell ref="AF200:AK200"/>
    <mergeCell ref="A201:AE201"/>
    <mergeCell ref="A274:AK274"/>
    <mergeCell ref="AD273:AK273"/>
    <mergeCell ref="Q273:Z273"/>
    <mergeCell ref="A300:AE300"/>
    <mergeCell ref="AF300:AK300"/>
    <mergeCell ref="AF293:AK293"/>
    <mergeCell ref="AF291:AK291"/>
    <mergeCell ref="A293:AE293"/>
    <mergeCell ref="A296:AK296"/>
    <mergeCell ref="AF292:AK292"/>
    <mergeCell ref="A292:AE292"/>
    <mergeCell ref="A285:AE286"/>
    <mergeCell ref="H252:AE252"/>
    <mergeCell ref="F34:AJ34"/>
    <mergeCell ref="AH113:AK113"/>
    <mergeCell ref="AF127:AK128"/>
    <mergeCell ref="A118:R118"/>
    <mergeCell ref="AF265:AK265"/>
    <mergeCell ref="A264:AE264"/>
    <mergeCell ref="A265:AE265"/>
    <mergeCell ref="AA117:AC117"/>
    <mergeCell ref="AF154:AK154"/>
    <mergeCell ref="A262:AE263"/>
    <mergeCell ref="AA138:AC138"/>
    <mergeCell ref="A112:R112"/>
    <mergeCell ref="AF264:AK264"/>
    <mergeCell ref="AH110:AK110"/>
    <mergeCell ref="P66:T66"/>
    <mergeCell ref="K68:L68"/>
    <mergeCell ref="K55:L55"/>
    <mergeCell ref="A55:B55"/>
    <mergeCell ref="A229:AE229"/>
    <mergeCell ref="W64:AK64"/>
    <mergeCell ref="E66:I66"/>
    <mergeCell ref="H51:V51"/>
    <mergeCell ref="G61:AK62"/>
    <mergeCell ref="F35:AJ35"/>
    <mergeCell ref="A117:R117"/>
    <mergeCell ref="A140:AE141"/>
    <mergeCell ref="A120:R120"/>
    <mergeCell ref="S120:Z120"/>
    <mergeCell ref="A142:AE142"/>
    <mergeCell ref="AH111:AK111"/>
    <mergeCell ref="AF129:AK129"/>
    <mergeCell ref="A130:AE130"/>
    <mergeCell ref="AB258:AF258"/>
    <mergeCell ref="AF275:AK276"/>
    <mergeCell ref="A275:AE276"/>
    <mergeCell ref="AF288:AK288"/>
    <mergeCell ref="A290:AE290"/>
    <mergeCell ref="AF290:AK290"/>
    <mergeCell ref="A61:F61"/>
    <mergeCell ref="C64:P64"/>
    <mergeCell ref="A51:E51"/>
    <mergeCell ref="AB51:AK51"/>
    <mergeCell ref="Y51:AA51"/>
    <mergeCell ref="A289:AE289"/>
    <mergeCell ref="A98:AK100"/>
    <mergeCell ref="A287:AE287"/>
    <mergeCell ref="S110:Z110"/>
    <mergeCell ref="A113:AG113"/>
    <mergeCell ref="S117:Z117"/>
    <mergeCell ref="A127:AE128"/>
    <mergeCell ref="AF266:AK266"/>
    <mergeCell ref="AA273:AC273"/>
    <mergeCell ref="U55:W55"/>
    <mergeCell ref="AF287:AK287"/>
    <mergeCell ref="A277:AE277"/>
    <mergeCell ref="AF285:AK286"/>
    <mergeCell ref="A283:AK283"/>
    <mergeCell ref="AF262:AK263"/>
    <mergeCell ref="A154:AE154"/>
    <mergeCell ref="A133:AE133"/>
    <mergeCell ref="AF133:AK133"/>
    <mergeCell ref="A270:AB271"/>
    <mergeCell ref="A155:AE155"/>
    <mergeCell ref="A180:AE180"/>
    <mergeCell ref="A199:AE199"/>
    <mergeCell ref="AF157:AK157"/>
    <mergeCell ref="A173:AK173"/>
    <mergeCell ref="A158:AE158"/>
    <mergeCell ref="AF158:AK158"/>
    <mergeCell ref="A8:F8"/>
    <mergeCell ref="W8:Y8"/>
    <mergeCell ref="E49:M49"/>
    <mergeCell ref="F21:AJ21"/>
    <mergeCell ref="AE49:AK49"/>
    <mergeCell ref="F22:AJ22"/>
    <mergeCell ref="F24:AJ24"/>
    <mergeCell ref="F23:AJ23"/>
    <mergeCell ref="L47:Q47"/>
    <mergeCell ref="F17:AJ19"/>
    <mergeCell ref="H53:I53"/>
    <mergeCell ref="J53:X53"/>
    <mergeCell ref="S112:Z112"/>
    <mergeCell ref="A95:AK96"/>
    <mergeCell ref="AD118:AK118"/>
    <mergeCell ref="AA120:AC120"/>
    <mergeCell ref="AD120:AK120"/>
    <mergeCell ref="A119:U119"/>
    <mergeCell ref="F20:AJ20"/>
    <mergeCell ref="T49:AC49"/>
    <mergeCell ref="A110:R110"/>
    <mergeCell ref="A105:AK105"/>
    <mergeCell ref="M55:R55"/>
    <mergeCell ref="A68:B68"/>
    <mergeCell ref="A64:B64"/>
    <mergeCell ref="A66:D66"/>
    <mergeCell ref="K66:O66"/>
    <mergeCell ref="A315:AK315"/>
    <mergeCell ref="C55:H55"/>
    <mergeCell ref="A53:G53"/>
    <mergeCell ref="AF278:AK278"/>
    <mergeCell ref="A305:AK305"/>
    <mergeCell ref="Z8:AK8"/>
    <mergeCell ref="A307:AE308"/>
    <mergeCell ref="AF307:AK308"/>
    <mergeCell ref="A309:AE309"/>
    <mergeCell ref="AF309:AK309"/>
    <mergeCell ref="C47:H47"/>
    <mergeCell ref="A313:AE313"/>
    <mergeCell ref="A40:F40"/>
    <mergeCell ref="AF313:AK313"/>
    <mergeCell ref="A345:AE345"/>
    <mergeCell ref="AF312:AK312"/>
    <mergeCell ref="A319:AE319"/>
    <mergeCell ref="A10:AK10"/>
    <mergeCell ref="AA110:AD110"/>
    <mergeCell ref="AE110:AG110"/>
    <mergeCell ref="AA111:AD111"/>
    <mergeCell ref="AE111:AG111"/>
    <mergeCell ref="AA112:AD112"/>
    <mergeCell ref="AE112:AG112"/>
    <mergeCell ref="S111:Z111"/>
    <mergeCell ref="A12:M12"/>
    <mergeCell ref="F51:G51"/>
    <mergeCell ref="AD117:AK117"/>
    <mergeCell ref="AA118:AC118"/>
    <mergeCell ref="AF311:AK311"/>
    <mergeCell ref="F29:AJ29"/>
    <mergeCell ref="F30:AJ30"/>
    <mergeCell ref="AB534:AH534"/>
    <mergeCell ref="V531:AA531"/>
    <mergeCell ref="AB531:AH531"/>
    <mergeCell ref="AB537:AH537"/>
    <mergeCell ref="AI613:AJ613"/>
    <mergeCell ref="A538:N538"/>
    <mergeCell ref="O538:U538"/>
    <mergeCell ref="V538:AA538"/>
    <mergeCell ref="AB538:AH538"/>
    <mergeCell ref="A539:N539"/>
    <mergeCell ref="O539:U539"/>
    <mergeCell ref="O540:U540"/>
    <mergeCell ref="O543:U543"/>
    <mergeCell ref="AB539:AH539"/>
    <mergeCell ref="A540:N540"/>
    <mergeCell ref="AB509:AH509"/>
    <mergeCell ref="O510:U510"/>
    <mergeCell ref="AB510:AH510"/>
    <mergeCell ref="A511:AH511"/>
    <mergeCell ref="A515:N515"/>
    <mergeCell ref="V513:AA513"/>
    <mergeCell ref="V514:AA514"/>
    <mergeCell ref="V540:AA540"/>
    <mergeCell ref="AB540:AH540"/>
    <mergeCell ref="O593:U593"/>
    <mergeCell ref="A527:AH527"/>
    <mergeCell ref="AB525:AH526"/>
    <mergeCell ref="V543:AA543"/>
    <mergeCell ref="AB543:AH543"/>
    <mergeCell ref="A542:N542"/>
    <mergeCell ref="O542:U542"/>
    <mergeCell ref="V542:AA542"/>
    <mergeCell ref="A548:N548"/>
    <mergeCell ref="O548:U548"/>
    <mergeCell ref="V548:AA548"/>
    <mergeCell ref="AB548:AH548"/>
    <mergeCell ref="AB546:AH546"/>
    <mergeCell ref="A547:N547"/>
    <mergeCell ref="V546:AA546"/>
    <mergeCell ref="AB556:AH556"/>
    <mergeCell ref="A553:N553"/>
    <mergeCell ref="O553:U553"/>
    <mergeCell ref="V553:AA553"/>
    <mergeCell ref="AB553:AH553"/>
    <mergeCell ref="A552:N552"/>
    <mergeCell ref="O552:U552"/>
    <mergeCell ref="V552:AA552"/>
    <mergeCell ref="AB552:AH552"/>
    <mergeCell ref="A551:N551"/>
    <mergeCell ref="O551:U551"/>
    <mergeCell ref="V551:AA551"/>
    <mergeCell ref="AB551:AH551"/>
    <mergeCell ref="A550:N550"/>
    <mergeCell ref="O550:U550"/>
    <mergeCell ref="V550:AA550"/>
    <mergeCell ref="AB550:AH550"/>
    <mergeCell ref="A554:AH554"/>
    <mergeCell ref="A555:N555"/>
    <mergeCell ref="O555:U555"/>
    <mergeCell ref="V555:AA556"/>
    <mergeCell ref="AB555:AH555"/>
    <mergeCell ref="A556:N556"/>
    <mergeCell ref="O556:U556"/>
    <mergeCell ref="W684:AA685"/>
    <mergeCell ref="A668:S668"/>
    <mergeCell ref="T668:Y668"/>
    <mergeCell ref="Z668:AE668"/>
    <mergeCell ref="Z666:AE666"/>
    <mergeCell ref="A672:AK672"/>
    <mergeCell ref="A651:S651"/>
    <mergeCell ref="A661:S661"/>
    <mergeCell ref="T661:Y661"/>
    <mergeCell ref="T659:Y659"/>
    <mergeCell ref="A684:L685"/>
    <mergeCell ref="T658:Y658"/>
    <mergeCell ref="T652:Y652"/>
    <mergeCell ref="Z652:AE652"/>
    <mergeCell ref="Z658:AE658"/>
    <mergeCell ref="T653:Y653"/>
    <mergeCell ref="Z653:AE653"/>
    <mergeCell ref="A655:S655"/>
    <mergeCell ref="Z667:AE667"/>
    <mergeCell ref="AF662:AJ662"/>
    <mergeCell ref="Z662:AE662"/>
    <mergeCell ref="Z651:AE651"/>
    <mergeCell ref="A658:S658"/>
    <mergeCell ref="M684:Q685"/>
    <mergeCell ref="M682:Q682"/>
    <mergeCell ref="R683:V683"/>
    <mergeCell ref="A680:L682"/>
    <mergeCell ref="AF667:AJ667"/>
    <mergeCell ref="T667:Y667"/>
    <mergeCell ref="A657:S657"/>
    <mergeCell ref="A666:S666"/>
    <mergeCell ref="T664:Y664"/>
    <mergeCell ref="Y694:AB695"/>
    <mergeCell ref="Z636:AE636"/>
    <mergeCell ref="T634:Y634"/>
    <mergeCell ref="Y698:AB698"/>
    <mergeCell ref="R712:V712"/>
    <mergeCell ref="A730:M730"/>
    <mergeCell ref="A731:M731"/>
    <mergeCell ref="A734:M734"/>
    <mergeCell ref="AF727:AK727"/>
    <mergeCell ref="N732:AE732"/>
    <mergeCell ref="N730:AE730"/>
    <mergeCell ref="N731:AE731"/>
    <mergeCell ref="AF728:AK728"/>
    <mergeCell ref="A728:M728"/>
    <mergeCell ref="A727:M727"/>
    <mergeCell ref="N727:AE727"/>
    <mergeCell ref="N728:AE728"/>
    <mergeCell ref="N729:AE729"/>
    <mergeCell ref="AC694:AH695"/>
    <mergeCell ref="S694:X695"/>
    <mergeCell ref="M694:R695"/>
    <mergeCell ref="M696:R696"/>
    <mergeCell ref="S698:X698"/>
    <mergeCell ref="AF729:AK729"/>
    <mergeCell ref="A729:M729"/>
    <mergeCell ref="AC697:AH697"/>
    <mergeCell ref="N718:Y718"/>
    <mergeCell ref="Z718:AK718"/>
    <mergeCell ref="AC696:AH696"/>
    <mergeCell ref="M680:V681"/>
    <mergeCell ref="Z665:AE665"/>
    <mergeCell ref="Q692:S692"/>
    <mergeCell ref="AF735:AK735"/>
    <mergeCell ref="N734:AE734"/>
    <mergeCell ref="N733:AE733"/>
    <mergeCell ref="AF731:AK731"/>
    <mergeCell ref="AF733:AK733"/>
    <mergeCell ref="A735:AE735"/>
    <mergeCell ref="A733:M733"/>
    <mergeCell ref="A732:M732"/>
    <mergeCell ref="AF732:AK732"/>
    <mergeCell ref="AF734:AK734"/>
    <mergeCell ref="Z717:AK717"/>
    <mergeCell ref="S697:X697"/>
    <mergeCell ref="AC698:AH698"/>
    <mergeCell ref="W710:AA710"/>
    <mergeCell ref="W712:AA712"/>
    <mergeCell ref="R709:V709"/>
    <mergeCell ref="N717:Y717"/>
    <mergeCell ref="W711:AA711"/>
    <mergeCell ref="AF730:AK730"/>
    <mergeCell ref="W706:AA708"/>
    <mergeCell ref="A717:M717"/>
    <mergeCell ref="A709:L709"/>
    <mergeCell ref="A706:L708"/>
    <mergeCell ref="A711:L711"/>
    <mergeCell ref="A715:T715"/>
    <mergeCell ref="A712:L712"/>
    <mergeCell ref="R706:V708"/>
    <mergeCell ref="A710:L710"/>
    <mergeCell ref="R710:V710"/>
    <mergeCell ref="A718:M718"/>
    <mergeCell ref="I697:L697"/>
    <mergeCell ref="R711:V711"/>
    <mergeCell ref="AK616:AK617"/>
    <mergeCell ref="A593:N593"/>
    <mergeCell ref="A601:AH601"/>
    <mergeCell ref="V593:AA593"/>
    <mergeCell ref="A598:AH598"/>
    <mergeCell ref="AF616:AJ617"/>
    <mergeCell ref="AB594:AH594"/>
    <mergeCell ref="AB596:AH596"/>
    <mergeCell ref="A595:N595"/>
    <mergeCell ref="AF668:AJ668"/>
    <mergeCell ref="AF630:AJ630"/>
    <mergeCell ref="AF631:AJ631"/>
    <mergeCell ref="AF629:AJ629"/>
    <mergeCell ref="AF637:AJ637"/>
    <mergeCell ref="AF638:AJ638"/>
    <mergeCell ref="AF639:AJ639"/>
    <mergeCell ref="AF658:AJ658"/>
    <mergeCell ref="AF651:AJ651"/>
    <mergeCell ref="AF645:AJ645"/>
    <mergeCell ref="V594:AA594"/>
    <mergeCell ref="AF623:AJ623"/>
    <mergeCell ref="AF624:AJ624"/>
    <mergeCell ref="AF625:AJ625"/>
    <mergeCell ref="AF626:AJ626"/>
    <mergeCell ref="V595:AA595"/>
    <mergeCell ref="Z634:AE634"/>
    <mergeCell ref="T662:Y662"/>
    <mergeCell ref="T649:Y649"/>
    <mergeCell ref="T655:Y655"/>
    <mergeCell ref="T654:Y654"/>
    <mergeCell ref="A667:S667"/>
    <mergeCell ref="AF666:AJ666"/>
    <mergeCell ref="T663:Y663"/>
    <mergeCell ref="AF619:AJ619"/>
    <mergeCell ref="AF620:AJ620"/>
    <mergeCell ref="A625:S625"/>
    <mergeCell ref="Z627:AE627"/>
    <mergeCell ref="Z626:AE626"/>
    <mergeCell ref="A626:S626"/>
    <mergeCell ref="A637:S637"/>
    <mergeCell ref="A647:S647"/>
    <mergeCell ref="AF644:AJ644"/>
    <mergeCell ref="Z621:AE621"/>
    <mergeCell ref="Z630:AE630"/>
    <mergeCell ref="T631:Y631"/>
    <mergeCell ref="Z631:AE631"/>
    <mergeCell ref="A629:S629"/>
    <mergeCell ref="Z637:AE637"/>
    <mergeCell ref="T637:Y637"/>
    <mergeCell ref="Z643:AE643"/>
    <mergeCell ref="Z639:AE639"/>
    <mergeCell ref="Z642:AE642"/>
    <mergeCell ref="A636:S636"/>
    <mergeCell ref="T660:Y660"/>
    <mergeCell ref="Z663:AE663"/>
    <mergeCell ref="Z654:AE654"/>
    <mergeCell ref="T650:Y650"/>
    <mergeCell ref="Z660:AE660"/>
    <mergeCell ref="T657:Y657"/>
    <mergeCell ref="A633:S633"/>
    <mergeCell ref="A635:S635"/>
    <mergeCell ref="A645:S645"/>
    <mergeCell ref="Z648:AE648"/>
    <mergeCell ref="T648:Y648"/>
    <mergeCell ref="T666:Y666"/>
    <mergeCell ref="Z655:AE655"/>
    <mergeCell ref="AF663:AJ663"/>
    <mergeCell ref="AF664:AJ664"/>
    <mergeCell ref="AF665:AJ665"/>
    <mergeCell ref="O541:U541"/>
    <mergeCell ref="V541:AA541"/>
    <mergeCell ref="AF632:AJ632"/>
    <mergeCell ref="AF633:AJ633"/>
    <mergeCell ref="AF634:AJ634"/>
    <mergeCell ref="AF635:AJ635"/>
    <mergeCell ref="AF618:AJ618"/>
    <mergeCell ref="A622:S622"/>
    <mergeCell ref="T623:Y623"/>
    <mergeCell ref="T627:Y627"/>
    <mergeCell ref="Z628:AE628"/>
    <mergeCell ref="AF627:AJ627"/>
    <mergeCell ref="A646:S646"/>
    <mergeCell ref="Z645:AE645"/>
    <mergeCell ref="T642:Y642"/>
    <mergeCell ref="A644:S644"/>
    <mergeCell ref="A642:S642"/>
    <mergeCell ref="AF628:AJ628"/>
    <mergeCell ref="AF621:AJ621"/>
    <mergeCell ref="AF622:AJ622"/>
    <mergeCell ref="AF636:AJ636"/>
    <mergeCell ref="A544:AH544"/>
    <mergeCell ref="AB587:AH587"/>
    <mergeCell ref="AB541:AH541"/>
    <mergeCell ref="A627:S627"/>
    <mergeCell ref="AF646:AJ646"/>
    <mergeCell ref="A543:N543"/>
    <mergeCell ref="AB579:AH579"/>
    <mergeCell ref="A549:N549"/>
    <mergeCell ref="AF649:AJ649"/>
    <mergeCell ref="AF650:AJ650"/>
    <mergeCell ref="AF653:AJ653"/>
    <mergeCell ref="AF654:AJ654"/>
    <mergeCell ref="AF656:AJ656"/>
    <mergeCell ref="AF659:AJ659"/>
    <mergeCell ref="AF652:AJ652"/>
    <mergeCell ref="AF647:AJ647"/>
    <mergeCell ref="A628:S628"/>
    <mergeCell ref="T632:Y632"/>
    <mergeCell ref="A634:S634"/>
    <mergeCell ref="T628:Y628"/>
    <mergeCell ref="T630:Y630"/>
    <mergeCell ref="T633:Y633"/>
    <mergeCell ref="Z635:AE635"/>
    <mergeCell ref="T638:Y638"/>
    <mergeCell ref="T639:Y639"/>
    <mergeCell ref="Z650:AE650"/>
    <mergeCell ref="Z649:AE649"/>
    <mergeCell ref="A648:S648"/>
    <mergeCell ref="Z632:AE632"/>
    <mergeCell ref="O549:U549"/>
    <mergeCell ref="V549:AA549"/>
    <mergeCell ref="AB549:AH549"/>
    <mergeCell ref="A578:N578"/>
    <mergeCell ref="O578:U578"/>
    <mergeCell ref="V578:AA578"/>
    <mergeCell ref="V576:AA576"/>
    <mergeCell ref="O570:U571"/>
    <mergeCell ref="V570:AA571"/>
    <mergeCell ref="A664:S664"/>
    <mergeCell ref="AB123:AF123"/>
    <mergeCell ref="A258:J258"/>
    <mergeCell ref="K258:O258"/>
    <mergeCell ref="A303:AE303"/>
    <mergeCell ref="AF303:AK303"/>
    <mergeCell ref="A301:AE301"/>
    <mergeCell ref="A310:AE310"/>
    <mergeCell ref="AF310:AK310"/>
    <mergeCell ref="A311:AE311"/>
    <mergeCell ref="AF301:AK301"/>
    <mergeCell ref="A302:AE302"/>
    <mergeCell ref="AF302:AK302"/>
    <mergeCell ref="A546:N546"/>
    <mergeCell ref="O546:U546"/>
    <mergeCell ref="T645:Y645"/>
    <mergeCell ref="A624:S624"/>
    <mergeCell ref="AF648:AJ648"/>
    <mergeCell ref="AF640:AJ640"/>
    <mergeCell ref="AF641:AJ641"/>
    <mergeCell ref="AF642:AJ642"/>
    <mergeCell ref="AF643:AJ643"/>
    <mergeCell ref="Z624:AE624"/>
    <mergeCell ref="AB535:AH535"/>
    <mergeCell ref="O547:U547"/>
    <mergeCell ref="AB542:AH542"/>
    <mergeCell ref="A575:N575"/>
    <mergeCell ref="O575:U575"/>
    <mergeCell ref="V575:AA575"/>
    <mergeCell ref="AB575:AH575"/>
    <mergeCell ref="A576:N576"/>
    <mergeCell ref="O576:U576"/>
    <mergeCell ref="A312:AE312"/>
    <mergeCell ref="Q43:AK43"/>
    <mergeCell ref="C45:G45"/>
    <mergeCell ref="L45:Y45"/>
    <mergeCell ref="AE45:AK45"/>
    <mergeCell ref="H43:J43"/>
    <mergeCell ref="A291:AE291"/>
    <mergeCell ref="A129:AE129"/>
    <mergeCell ref="S64:V64"/>
    <mergeCell ref="A652:S652"/>
    <mergeCell ref="A663:S663"/>
    <mergeCell ref="E381:U381"/>
    <mergeCell ref="AF140:AK141"/>
    <mergeCell ref="V121:AK121"/>
    <mergeCell ref="A250:AE250"/>
    <mergeCell ref="AF250:AK250"/>
    <mergeCell ref="A251:AE251"/>
    <mergeCell ref="AF251:AK251"/>
    <mergeCell ref="A249:AE249"/>
    <mergeCell ref="AF249:AK249"/>
    <mergeCell ref="A366:AE366"/>
    <mergeCell ref="AF366:AK366"/>
    <mergeCell ref="A367:AE367"/>
    <mergeCell ref="AF367:AK367"/>
    <mergeCell ref="A368:AE368"/>
    <mergeCell ref="AF368:AK368"/>
    <mergeCell ref="AF373:AK373"/>
    <mergeCell ref="AF378:AH378"/>
    <mergeCell ref="K123:O123"/>
    <mergeCell ref="A541:N541"/>
    <mergeCell ref="V547:AA547"/>
    <mergeCell ref="AB547:AH547"/>
  </mergeCells>
  <phoneticPr fontId="7" type="noConversion"/>
  <conditionalFormatting sqref="M696:X697">
    <cfRule type="cellIs" dxfId="1" priority="1" stopIfTrue="1" operator="equal">
      <formula>"ERROR: revise 8.1.a)"</formula>
    </cfRule>
  </conditionalFormatting>
  <conditionalFormatting sqref="O497:AA497 O507:AA507">
    <cfRule type="cellIs" dxfId="0" priority="2" stopIfTrue="1" operator="equal">
      <formula>"ERROR"</formula>
    </cfRule>
  </conditionalFormatting>
  <dataValidations xWindow="460" yWindow="360" count="4">
    <dataValidation type="textLength" operator="equal" allowBlank="1" showErrorMessage="1" errorTitle="Código postal incorrecto" error="El código postal debe estar compuesto por cinco cifras, sin puntos ni espacios." sqref="C45:G45">
      <formula1>5</formula1>
    </dataValidation>
    <dataValidation type="list" allowBlank="1" showInputMessage="1" showErrorMessage="1" sqref="S111:Z112">
      <formula1>$AS$2:$AS$332</formula1>
    </dataValidation>
    <dataValidation type="list" allowBlank="1" showInputMessage="1" showErrorMessage="1" sqref="S120:Z120 S118:Z118">
      <formula1>$AX$2:$AX$332</formula1>
    </dataValidation>
    <dataValidation type="list" allowBlank="1" showInputMessage="1" showErrorMessage="1" sqref="V380:X380">
      <formula1>$AQ$374:$AQ$381</formula1>
    </dataValidation>
  </dataValidations>
  <hyperlinks>
    <hyperlink ref="S110:Z110" r:id="rId1" display="Código del certificado"/>
    <hyperlink ref="S117:Z117" r:id="rId2" display="Código del certificado"/>
  </hyperlinks>
  <pageMargins left="0.55118110236220474" right="0.31496062992125984" top="0.59" bottom="0.47" header="0" footer="0"/>
  <pageSetup paperSize="9" scale="85" orientation="portrait" r:id="rId3"/>
  <headerFooter alignWithMargins="0">
    <oddFooter>Página &amp;P de &amp;N</oddFooter>
  </headerFooter>
  <rowBreaks count="12" manualBreakCount="12">
    <brk id="69" max="37" man="1"/>
    <brk id="101" max="37" man="1"/>
    <brk id="257" max="37" man="1"/>
    <brk id="304" max="37" man="1"/>
    <brk id="351" max="37" man="1"/>
    <brk id="398" max="37" man="1"/>
    <brk id="452" max="37" man="1"/>
    <brk id="475" max="37" man="1"/>
    <brk id="522" max="37" man="1"/>
    <brk id="567" max="37" man="1"/>
    <brk id="612" max="37" man="1"/>
    <brk id="675" max="37" man="1"/>
  </rowBreaks>
  <ignoredErrors>
    <ignoredError sqref="AB541" formula="1"/>
  </ignoredErrors>
  <drawing r:id="rId4"/>
  <legacy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Normal="100" zoomScaleSheetLayoutView="100" workbookViewId="0">
      <selection activeCell="D15" sqref="D15"/>
    </sheetView>
  </sheetViews>
  <sheetFormatPr baseColWidth="10" defaultColWidth="11.42578125" defaultRowHeight="12.75" x14ac:dyDescent="0.2"/>
  <cols>
    <col min="1" max="1" width="2" style="101" customWidth="1"/>
    <col min="2" max="3" width="3.7109375" style="101" customWidth="1"/>
    <col min="4" max="4" width="129.85546875" style="102" customWidth="1"/>
    <col min="5" max="16384" width="11.42578125" style="101"/>
  </cols>
  <sheetData>
    <row r="1" spans="1:4" ht="82.5" customHeight="1" x14ac:dyDescent="0.2">
      <c r="A1" s="1023" t="s">
        <v>239</v>
      </c>
      <c r="B1" s="1023"/>
      <c r="C1" s="1023"/>
      <c r="D1" s="1023"/>
    </row>
    <row r="2" spans="1:4" ht="18.75" customHeight="1" x14ac:dyDescent="0.2"/>
    <row r="3" spans="1:4" ht="25.5" customHeight="1" x14ac:dyDescent="0.2">
      <c r="B3" s="1022" t="s">
        <v>234</v>
      </c>
      <c r="C3" s="1022"/>
      <c r="D3" s="1022"/>
    </row>
    <row r="4" spans="1:4" ht="10.5" customHeight="1" x14ac:dyDescent="0.2">
      <c r="B4" s="103"/>
      <c r="C4" s="103"/>
      <c r="D4" s="104"/>
    </row>
    <row r="5" spans="1:4" ht="27" customHeight="1" x14ac:dyDescent="0.2">
      <c r="B5" s="111"/>
      <c r="C5" s="105"/>
      <c r="D5" s="142" t="s">
        <v>931</v>
      </c>
    </row>
    <row r="6" spans="1:4" ht="14.25" customHeight="1" x14ac:dyDescent="0.2">
      <c r="D6" s="106"/>
    </row>
    <row r="7" spans="1:4" ht="27" customHeight="1" x14ac:dyDescent="0.2">
      <c r="B7" s="111"/>
      <c r="C7" s="105"/>
      <c r="D7" s="142" t="s">
        <v>944</v>
      </c>
    </row>
    <row r="8" spans="1:4" ht="14.25" customHeight="1" x14ac:dyDescent="0.2">
      <c r="D8" s="106"/>
    </row>
    <row r="9" spans="1:4" ht="27" customHeight="1" x14ac:dyDescent="0.2">
      <c r="B9" s="111"/>
      <c r="C9" s="105"/>
      <c r="D9" s="142" t="s">
        <v>932</v>
      </c>
    </row>
    <row r="10" spans="1:4" ht="26.25" customHeight="1" x14ac:dyDescent="0.2">
      <c r="D10" s="104"/>
    </row>
    <row r="11" spans="1:4" ht="27" customHeight="1" x14ac:dyDescent="0.2">
      <c r="B11" s="1022" t="s">
        <v>235</v>
      </c>
      <c r="C11" s="1022"/>
      <c r="D11" s="1022"/>
    </row>
    <row r="12" spans="1:4" ht="10.5" customHeight="1" x14ac:dyDescent="0.2">
      <c r="B12" s="103"/>
      <c r="C12" s="103"/>
      <c r="D12" s="104"/>
    </row>
    <row r="13" spans="1:4" ht="14.25" customHeight="1" x14ac:dyDescent="0.2">
      <c r="B13" s="111"/>
      <c r="C13" s="105"/>
      <c r="D13" s="143" t="s">
        <v>933</v>
      </c>
    </row>
    <row r="14" spans="1:4" ht="14.25" customHeight="1" x14ac:dyDescent="0.2">
      <c r="C14" s="105"/>
      <c r="D14" s="104"/>
    </row>
    <row r="15" spans="1:4" ht="14.25" customHeight="1" x14ac:dyDescent="0.2">
      <c r="B15" s="111"/>
      <c r="C15" s="105"/>
      <c r="D15" s="143" t="s">
        <v>934</v>
      </c>
    </row>
    <row r="16" spans="1:4" ht="14.25" customHeight="1" x14ac:dyDescent="0.2">
      <c r="C16" s="105"/>
      <c r="D16" s="104"/>
    </row>
    <row r="17" spans="2:4" ht="24" x14ac:dyDescent="0.2">
      <c r="B17" s="111"/>
      <c r="C17" s="105"/>
      <c r="D17" s="142" t="s">
        <v>935</v>
      </c>
    </row>
    <row r="18" spans="2:4" x14ac:dyDescent="0.2">
      <c r="B18" s="113"/>
      <c r="C18" s="105"/>
      <c r="D18" s="106"/>
    </row>
    <row r="19" spans="2:4" ht="14.25" customHeight="1" x14ac:dyDescent="0.2">
      <c r="B19" s="111"/>
      <c r="C19" s="105"/>
      <c r="D19" s="142" t="s">
        <v>244</v>
      </c>
    </row>
    <row r="20" spans="2:4" ht="28.5" customHeight="1" x14ac:dyDescent="0.2">
      <c r="D20" s="104"/>
    </row>
    <row r="21" spans="2:4" x14ac:dyDescent="0.2">
      <c r="B21" s="107" t="s">
        <v>236</v>
      </c>
      <c r="C21" s="108"/>
      <c r="D21" s="109"/>
    </row>
    <row r="22" spans="2:4" ht="10.5" customHeight="1" x14ac:dyDescent="0.2">
      <c r="B22" s="103"/>
      <c r="C22" s="103"/>
      <c r="D22" s="104"/>
    </row>
    <row r="23" spans="2:4" ht="24" x14ac:dyDescent="0.2">
      <c r="B23" s="111"/>
      <c r="C23" s="105"/>
      <c r="D23" s="142" t="s">
        <v>945</v>
      </c>
    </row>
    <row r="24" spans="2:4" ht="14.25" customHeight="1" x14ac:dyDescent="0.2">
      <c r="C24" s="105"/>
      <c r="D24" s="104"/>
    </row>
    <row r="25" spans="2:4" ht="14.25" customHeight="1" x14ac:dyDescent="0.2">
      <c r="B25" s="111"/>
      <c r="C25" s="105"/>
      <c r="D25" s="143" t="s">
        <v>936</v>
      </c>
    </row>
    <row r="26" spans="2:4" ht="26.25" customHeight="1" x14ac:dyDescent="0.2">
      <c r="D26" s="104"/>
    </row>
    <row r="27" spans="2:4" ht="24" customHeight="1" x14ac:dyDescent="0.2">
      <c r="B27" s="1022" t="s">
        <v>237</v>
      </c>
      <c r="C27" s="1022"/>
      <c r="D27" s="1022"/>
    </row>
    <row r="28" spans="2:4" ht="10.5" customHeight="1" x14ac:dyDescent="0.2">
      <c r="B28" s="103"/>
      <c r="C28" s="103"/>
      <c r="D28" s="104"/>
    </row>
    <row r="29" spans="2:4" ht="15" customHeight="1" x14ac:dyDescent="0.2">
      <c r="B29" s="111"/>
      <c r="C29" s="105"/>
      <c r="D29" s="143" t="s">
        <v>937</v>
      </c>
    </row>
    <row r="30" spans="2:4" ht="14.25" customHeight="1" x14ac:dyDescent="0.2">
      <c r="C30" s="105"/>
      <c r="D30" s="104"/>
    </row>
    <row r="31" spans="2:4" ht="42" customHeight="1" x14ac:dyDescent="0.2">
      <c r="B31" s="111"/>
      <c r="C31" s="105"/>
      <c r="D31" s="144" t="s">
        <v>938</v>
      </c>
    </row>
    <row r="32" spans="2:4" ht="63.75" customHeight="1" x14ac:dyDescent="0.2">
      <c r="B32" s="105"/>
      <c r="C32" s="105"/>
      <c r="D32" s="144" t="s">
        <v>240</v>
      </c>
    </row>
    <row r="33" spans="2:4" ht="66.75" customHeight="1" x14ac:dyDescent="0.2">
      <c r="B33" s="105"/>
      <c r="C33" s="105"/>
      <c r="D33" s="144" t="s">
        <v>948</v>
      </c>
    </row>
    <row r="34" spans="2:4" ht="63.75" customHeight="1" x14ac:dyDescent="0.2">
      <c r="B34" s="105"/>
      <c r="C34" s="105"/>
      <c r="D34" s="144" t="s">
        <v>245</v>
      </c>
    </row>
    <row r="35" spans="2:4" ht="62.25" customHeight="1" x14ac:dyDescent="0.2">
      <c r="B35" s="105"/>
      <c r="C35" s="105"/>
      <c r="D35" s="145" t="s">
        <v>246</v>
      </c>
    </row>
    <row r="36" spans="2:4" ht="22.5" customHeight="1" x14ac:dyDescent="0.2">
      <c r="B36" s="105"/>
      <c r="C36" s="105"/>
      <c r="D36" s="110"/>
    </row>
    <row r="37" spans="2:4" ht="15" customHeight="1" x14ac:dyDescent="0.2">
      <c r="B37" s="1022" t="s">
        <v>238</v>
      </c>
      <c r="C37" s="1022"/>
      <c r="D37" s="1022"/>
    </row>
    <row r="38" spans="2:4" ht="9" customHeight="1" x14ac:dyDescent="0.2">
      <c r="B38" s="105"/>
      <c r="C38" s="105"/>
      <c r="D38" s="105"/>
    </row>
    <row r="39" spans="2:4" ht="21.75" customHeight="1" x14ac:dyDescent="0.2">
      <c r="B39" s="111"/>
      <c r="C39" s="105"/>
      <c r="D39" s="146" t="s">
        <v>939</v>
      </c>
    </row>
  </sheetData>
  <mergeCells count="5">
    <mergeCell ref="B37:D37"/>
    <mergeCell ref="A1:D1"/>
    <mergeCell ref="B3:D3"/>
    <mergeCell ref="B11:D11"/>
    <mergeCell ref="B27:D27"/>
  </mergeCells>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anexo 1</vt:lpstr>
      <vt:lpstr>anexo 2</vt:lpstr>
      <vt:lpstr>Relac otra docum a presentar</vt:lpstr>
      <vt:lpstr>'anexo 1'!Área_de_impresión</vt:lpstr>
      <vt:lpstr>'anexo 2'!Área_de_impresión</vt:lpstr>
    </vt:vector>
  </TitlesOfParts>
  <Company>Gobierno de Cantabria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Servicio Cántabro de Empleo</dc:creator>
  <cp:lastModifiedBy>Gobierno de Cantabria</cp:lastModifiedBy>
  <cp:lastPrinted>2019-10-24T10:32:30Z</cp:lastPrinted>
  <dcterms:created xsi:type="dcterms:W3CDTF">2001-05-10T09:13:13Z</dcterms:created>
  <dcterms:modified xsi:type="dcterms:W3CDTF">2019-10-24T11:07:36Z</dcterms:modified>
</cp:coreProperties>
</file>